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1880" windowHeight="5835" tabRatio="832" activeTab="5"/>
  </bookViews>
  <sheets>
    <sheet name="CA PAR POLES" sheetId="1" r:id="rId1"/>
    <sheet name="CA PAR ZG" sheetId="2" r:id="rId2"/>
    <sheet name="CPT DE RT CONSO" sheetId="3" r:id="rId3"/>
    <sheet name="TABLEAU DE FINANCEMENT" sheetId="4" r:id="rId4"/>
    <sheet name="BILANS CONSO" sheetId="5" r:id="rId5"/>
    <sheet name="TRESO" sheetId="6" r:id="rId6"/>
  </sheets>
  <definedNames>
    <definedName name="_xlnm.Print_Area" localSheetId="4">'BILANS CONSO'!$A$1:$H$16</definedName>
    <definedName name="_xlnm.Print_Area" localSheetId="0">'CA PAR POLES'!$A$1:$H$9</definedName>
    <definedName name="_xlnm.Print_Area" localSheetId="1">'CA PAR ZG'!$A$1:$G$13</definedName>
    <definedName name="_xlnm.Print_Area" localSheetId="2">'CPT DE RT CONSO'!$A$1:$H$18</definedName>
    <definedName name="_xlnm.Print_Area" localSheetId="3">'TABLEAU DE FINANCEMENT'!$A$1:$H$23</definedName>
  </definedNames>
  <calcPr fullCalcOnLoad="1"/>
</workbook>
</file>

<file path=xl/sharedStrings.xml><?xml version="1.0" encoding="utf-8"?>
<sst xmlns="http://schemas.openxmlformats.org/spreadsheetml/2006/main" count="100" uniqueCount="59">
  <si>
    <t>  </t>
  </si>
  <si>
    <t>MEuros</t>
  </si>
  <si>
    <t>Lagardère Media</t>
  </si>
  <si>
    <t>Automobile</t>
  </si>
  <si>
    <t>-</t>
  </si>
  <si>
    <t>Total</t>
  </si>
  <si>
    <t>France</t>
  </si>
  <si>
    <t>Union européenne (Hors France)</t>
  </si>
  <si>
    <t>Reste de l'Europe</t>
  </si>
  <si>
    <t>Amérique du Nord</t>
  </si>
  <si>
    <t>Moyen-Orient</t>
  </si>
  <si>
    <t>Asie-Océanie</t>
  </si>
  <si>
    <t>Reste du monde</t>
  </si>
  <si>
    <t xml:space="preserve">Historique </t>
  </si>
  <si>
    <t>Chiffre d'affaires</t>
  </si>
  <si>
    <t>Résultat d'exploitation</t>
  </si>
  <si>
    <t>Résultat financier</t>
  </si>
  <si>
    <t>Résultat courant</t>
  </si>
  <si>
    <t>Résultat exceptionnel</t>
  </si>
  <si>
    <t>Rémunérations prioritaires</t>
  </si>
  <si>
    <t>Impôts</t>
  </si>
  <si>
    <t>Amortissements des écarts d'acq.</t>
  </si>
  <si>
    <t>Contribution des sociétés MEE</t>
  </si>
  <si>
    <t>Résultat net total</t>
  </si>
  <si>
    <t>Part des minoritaires</t>
  </si>
  <si>
    <t>Résultat net - Part du groupe</t>
  </si>
  <si>
    <t>Marge brute d'autofinancement</t>
  </si>
  <si>
    <t>(A)</t>
  </si>
  <si>
    <t>Variation du besoin en fonds de roulement</t>
  </si>
  <si>
    <t>Flux générés par l'activité</t>
  </si>
  <si>
    <t>(B)</t>
  </si>
  <si>
    <t>Investissements</t>
  </si>
  <si>
    <t>Incorporels et Corporels</t>
  </si>
  <si>
    <t>Financiers</t>
  </si>
  <si>
    <t>(C)</t>
  </si>
  <si>
    <t>Cessions ou diminutions de l'actif immobilisé</t>
  </si>
  <si>
    <t>(D)</t>
  </si>
  <si>
    <t>Augmentation des valeurs mobilières de placement</t>
  </si>
  <si>
    <t>(E)</t>
  </si>
  <si>
    <t>Flux d'investissements</t>
  </si>
  <si>
    <t>(C)+(D)+(E)=(F)</t>
  </si>
  <si>
    <t>Fonds dégagés par les opérations</t>
  </si>
  <si>
    <t>(B)+(F)=(G)</t>
  </si>
  <si>
    <t>Actif immobilisé</t>
  </si>
  <si>
    <t>Actif circulant</t>
  </si>
  <si>
    <t>dont V.M.P. &amp; disponibilités</t>
  </si>
  <si>
    <t>Capitaux propres &amp; autres fonds propres</t>
  </si>
  <si>
    <t>Dettes sub. assorties de conditions part.</t>
  </si>
  <si>
    <t>Provisions pour risques &amp; charges</t>
  </si>
  <si>
    <t>Dettes</t>
  </si>
  <si>
    <t>dont financières</t>
  </si>
  <si>
    <t>Chiffres d'affaires - Répartition hors EADS</t>
  </si>
  <si>
    <t>Chiffres d'affaires - Répartition par zone géographique hors EADS</t>
  </si>
  <si>
    <t>Comptes de résultat consolidé hors EADS</t>
  </si>
  <si>
    <t>Tableau de financement consolidé hors EADS</t>
  </si>
  <si>
    <t>Bilan consolidé hors EADS</t>
  </si>
  <si>
    <t>Trésorerie (Endettement) net bancaire hors EADS</t>
  </si>
  <si>
    <t>(*)</t>
  </si>
  <si>
    <t>Hors TSDI 92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</si>
</sst>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mmm\-yyyy"/>
    <numFmt numFmtId="175" formatCode="#,##0.0_);\(#,##0.0\)"/>
    <numFmt numFmtId="176" formatCode="#,##0_);\(#,##0\)"/>
    <numFmt numFmtId="177" formatCode="0.0"/>
  </numFmts>
  <fonts count="11">
    <font>
      <sz val="10"/>
      <name val="Times New Roman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Verdana"/>
      <family val="2"/>
    </font>
    <font>
      <u val="single"/>
      <sz val="10"/>
      <name val="Times New Roman"/>
      <family val="0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2" borderId="0" xfId="0" applyFill="1" applyAlignment="1">
      <alignment/>
    </xf>
    <xf numFmtId="0" fontId="2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3" fontId="1" fillId="2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 horizontal="left" wrapText="1"/>
    </xf>
    <xf numFmtId="3" fontId="1" fillId="3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1" fillId="3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 wrapText="1"/>
    </xf>
    <xf numFmtId="3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right" wrapText="1"/>
    </xf>
    <xf numFmtId="0" fontId="0" fillId="0" borderId="0" xfId="0" applyAlignment="1">
      <alignment vertical="top" wrapText="1"/>
    </xf>
    <xf numFmtId="0" fontId="2" fillId="2" borderId="0" xfId="0" applyFont="1" applyFill="1" applyAlignment="1">
      <alignment horizontal="center" wrapText="1"/>
    </xf>
    <xf numFmtId="14" fontId="2" fillId="3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3" fontId="2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  <xf numFmtId="3" fontId="0" fillId="0" borderId="0" xfId="0" applyNumberFormat="1" applyAlignment="1">
      <alignment/>
    </xf>
    <xf numFmtId="14" fontId="2" fillId="0" borderId="0" xfId="0" applyNumberFormat="1" applyFont="1" applyFill="1" applyAlignment="1">
      <alignment horizontal="center" wrapText="1"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/>
    </xf>
    <xf numFmtId="14" fontId="9" fillId="0" borderId="1" xfId="0" applyNumberFormat="1" applyFont="1" applyBorder="1" applyAlignment="1">
      <alignment/>
    </xf>
    <xf numFmtId="176" fontId="10" fillId="0" borderId="2" xfId="0" applyNumberFormat="1" applyFont="1" applyBorder="1" applyAlignment="1">
      <alignment/>
    </xf>
    <xf numFmtId="14" fontId="9" fillId="0" borderId="3" xfId="0" applyNumberFormat="1" applyFont="1" applyBorder="1" applyAlignment="1">
      <alignment/>
    </xf>
    <xf numFmtId="176" fontId="10" fillId="0" borderId="4" xfId="0" applyNumberFormat="1" applyFont="1" applyBorder="1" applyAlignment="1">
      <alignment/>
    </xf>
    <xf numFmtId="0" fontId="10" fillId="0" borderId="0" xfId="0" applyFont="1" applyAlignment="1" quotePrefix="1">
      <alignment horizontal="right"/>
    </xf>
    <xf numFmtId="0" fontId="7" fillId="0" borderId="0" xfId="15" applyFont="1" applyFill="1" applyAlignment="1">
      <alignment wrapText="1"/>
    </xf>
    <xf numFmtId="0" fontId="8" fillId="0" borderId="0" xfId="0" applyFont="1" applyFill="1" applyAlignment="1">
      <alignment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2" borderId="0" xfId="0" applyFont="1" applyFill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238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10</xdr:row>
      <xdr:rowOff>28575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4573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1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2193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9525</xdr:colOff>
      <xdr:row>115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87356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1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8576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61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765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17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8003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">
      <selection activeCell="G16" sqref="G16"/>
    </sheetView>
  </sheetViews>
  <sheetFormatPr defaultColWidth="12" defaultRowHeight="12.75"/>
  <cols>
    <col min="1" max="1" width="12" style="23" customWidth="1"/>
    <col min="2" max="2" width="17.5" style="0" customWidth="1"/>
    <col min="4" max="6" width="14.5" style="0" bestFit="1" customWidth="1"/>
  </cols>
  <sheetData>
    <row r="1" spans="1:8" ht="12.75">
      <c r="A1" s="24"/>
      <c r="B1" s="53"/>
      <c r="C1" s="53"/>
      <c r="D1" s="53"/>
      <c r="E1" s="53"/>
      <c r="F1" s="53"/>
      <c r="G1" s="53"/>
      <c r="H1" s="53"/>
    </row>
    <row r="2" spans="1:8" ht="12.75">
      <c r="A2" s="24"/>
      <c r="B2" s="27" t="s">
        <v>51</v>
      </c>
      <c r="C2" s="1"/>
      <c r="D2" s="1"/>
      <c r="E2" s="1"/>
      <c r="F2" s="1"/>
      <c r="G2" s="1"/>
      <c r="H2" s="1"/>
    </row>
    <row r="3" spans="1:8" ht="12.75">
      <c r="A3" s="24"/>
      <c r="B3" s="1"/>
      <c r="C3" s="1"/>
      <c r="D3" s="1"/>
      <c r="E3" s="1"/>
      <c r="F3" s="1"/>
      <c r="G3" s="1"/>
      <c r="H3" s="1"/>
    </row>
    <row r="4" spans="1:7" ht="12.75">
      <c r="A4" s="24"/>
      <c r="B4" s="25" t="s">
        <v>0</v>
      </c>
      <c r="C4" s="26">
        <v>2000</v>
      </c>
      <c r="D4" s="26">
        <v>2001</v>
      </c>
      <c r="E4" s="26">
        <v>2002</v>
      </c>
      <c r="F4" s="26">
        <v>2003</v>
      </c>
      <c r="G4" s="26">
        <v>2004</v>
      </c>
    </row>
    <row r="5" spans="1:7" ht="12.75">
      <c r="A5" s="24"/>
      <c r="B5" s="25"/>
      <c r="C5" s="26" t="s">
        <v>1</v>
      </c>
      <c r="D5" s="26" t="s">
        <v>1</v>
      </c>
      <c r="E5" s="26" t="s">
        <v>1</v>
      </c>
      <c r="F5" s="26" t="s">
        <v>1</v>
      </c>
      <c r="G5" s="26" t="s">
        <v>1</v>
      </c>
    </row>
    <row r="6" spans="1:7" ht="12.75">
      <c r="A6" s="24"/>
      <c r="B6" s="32" t="s">
        <v>2</v>
      </c>
      <c r="C6" s="31">
        <v>7203</v>
      </c>
      <c r="D6" s="31">
        <v>7668</v>
      </c>
      <c r="E6" s="31">
        <v>8095</v>
      </c>
      <c r="F6" s="31">
        <v>7944</v>
      </c>
      <c r="G6" s="31">
        <v>8594</v>
      </c>
    </row>
    <row r="7" spans="1:7" ht="12.75">
      <c r="A7" s="24"/>
      <c r="B7" s="4" t="s">
        <v>3</v>
      </c>
      <c r="C7" s="5">
        <v>1183</v>
      </c>
      <c r="D7" s="5">
        <v>1141</v>
      </c>
      <c r="E7" s="8">
        <v>782</v>
      </c>
      <c r="F7" s="8" t="s">
        <v>4</v>
      </c>
      <c r="G7" s="8" t="s">
        <v>4</v>
      </c>
    </row>
    <row r="8" spans="1:7" ht="12.75">
      <c r="A8" s="24"/>
      <c r="B8" s="29" t="s">
        <v>5</v>
      </c>
      <c r="C8" s="30">
        <f>SUM(C6:C7)</f>
        <v>8386</v>
      </c>
      <c r="D8" s="30">
        <f>SUM(D6:D7)</f>
        <v>8809</v>
      </c>
      <c r="E8" s="30">
        <f>SUM(E6:E7)</f>
        <v>8877</v>
      </c>
      <c r="F8" s="30">
        <f>SUM(F6:F7)</f>
        <v>7944</v>
      </c>
      <c r="G8" s="30">
        <v>8594</v>
      </c>
    </row>
    <row r="9" spans="1:8" s="23" customFormat="1" ht="12.75">
      <c r="A9" s="24"/>
      <c r="B9" s="25" t="s">
        <v>0</v>
      </c>
      <c r="C9" s="25"/>
      <c r="D9" s="25"/>
      <c r="E9" s="25"/>
      <c r="F9" s="25"/>
      <c r="G9" s="28"/>
      <c r="H9" s="28"/>
    </row>
    <row r="10" spans="1:8" s="23" customFormat="1" ht="12.75">
      <c r="A10" s="24"/>
      <c r="B10" s="25"/>
      <c r="C10" s="25"/>
      <c r="D10" s="25"/>
      <c r="E10" s="25"/>
      <c r="F10" s="25"/>
      <c r="G10" s="25"/>
      <c r="H10" s="25"/>
    </row>
    <row r="11" ht="12.75"/>
    <row r="127" spans="1:8" ht="12.75" customHeight="1">
      <c r="A127" s="24"/>
      <c r="B127" s="51"/>
      <c r="C127" s="51"/>
      <c r="D127" s="51"/>
      <c r="E127" s="51"/>
      <c r="F127" s="51"/>
      <c r="G127" s="51"/>
      <c r="H127" s="51"/>
    </row>
    <row r="128" spans="1:8" ht="12.75">
      <c r="A128" s="24"/>
      <c r="B128" s="52"/>
      <c r="C128" s="52"/>
      <c r="D128" s="52"/>
      <c r="E128" s="52"/>
      <c r="F128" s="52"/>
      <c r="G128" s="52"/>
      <c r="H128" s="52"/>
    </row>
    <row r="129" spans="2:8" ht="12.75">
      <c r="B129" s="22"/>
      <c r="C129" s="22"/>
      <c r="D129" s="22"/>
      <c r="E129" s="22"/>
      <c r="F129" s="22"/>
      <c r="G129" s="22"/>
      <c r="H129" s="22"/>
    </row>
  </sheetData>
  <mergeCells count="3">
    <mergeCell ref="B127:H127"/>
    <mergeCell ref="B128:H128"/>
    <mergeCell ref="B1:H1"/>
  </mergeCells>
  <printOptions/>
  <pageMargins left="0.75" right="0.75" top="1" bottom="1" header="0.4921259845" footer="0.4921259845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G19" sqref="G19"/>
    </sheetView>
  </sheetViews>
  <sheetFormatPr defaultColWidth="12" defaultRowHeight="12.75"/>
  <cols>
    <col min="2" max="2" width="25.16015625" style="0" customWidth="1"/>
    <col min="4" max="4" width="11.83203125" style="0" customWidth="1"/>
  </cols>
  <sheetData>
    <row r="1" spans="1:9" ht="12.75">
      <c r="A1" s="24"/>
      <c r="B1" s="54" t="s">
        <v>52</v>
      </c>
      <c r="C1" s="54"/>
      <c r="D1" s="54"/>
      <c r="E1" s="54"/>
      <c r="F1" s="54"/>
      <c r="G1" s="54"/>
      <c r="H1" s="54"/>
      <c r="I1" s="54"/>
    </row>
    <row r="2" spans="1:9" ht="12.75">
      <c r="A2" s="24"/>
      <c r="B2" s="55"/>
      <c r="C2" s="55"/>
      <c r="D2" s="55"/>
      <c r="E2" s="55"/>
      <c r="F2" s="55"/>
      <c r="G2" s="55"/>
      <c r="H2" s="55"/>
      <c r="I2" s="55"/>
    </row>
    <row r="3" spans="1:9" ht="12.75">
      <c r="A3" s="24"/>
      <c r="B3" s="24" t="s">
        <v>0</v>
      </c>
      <c r="C3" s="26">
        <v>2000</v>
      </c>
      <c r="D3" s="26">
        <v>2001</v>
      </c>
      <c r="E3" s="26">
        <v>2002</v>
      </c>
      <c r="F3" s="26">
        <v>2003</v>
      </c>
      <c r="G3" s="26">
        <v>2004</v>
      </c>
      <c r="H3" s="23"/>
      <c r="I3" s="23"/>
    </row>
    <row r="4" spans="1:9" ht="12.75">
      <c r="A4" s="24"/>
      <c r="B4" s="24"/>
      <c r="C4" s="26" t="s">
        <v>1</v>
      </c>
      <c r="D4" s="26" t="s">
        <v>1</v>
      </c>
      <c r="E4" s="26" t="s">
        <v>1</v>
      </c>
      <c r="F4" s="26" t="s">
        <v>1</v>
      </c>
      <c r="G4" s="26" t="s">
        <v>1</v>
      </c>
      <c r="H4" s="23"/>
      <c r="I4" s="23"/>
    </row>
    <row r="5" spans="1:7" ht="12.75">
      <c r="A5" s="24"/>
      <c r="B5" s="4" t="s">
        <v>6</v>
      </c>
      <c r="C5" s="5">
        <v>3422</v>
      </c>
      <c r="D5" s="5">
        <v>3927</v>
      </c>
      <c r="E5" s="5">
        <f>3398+420</f>
        <v>3818</v>
      </c>
      <c r="F5" s="5">
        <v>3439</v>
      </c>
      <c r="G5" s="5">
        <v>3675</v>
      </c>
    </row>
    <row r="6" spans="1:7" ht="21.75">
      <c r="A6" s="24"/>
      <c r="B6" s="6" t="s">
        <v>7</v>
      </c>
      <c r="C6" s="7">
        <v>2425</v>
      </c>
      <c r="D6" s="7">
        <v>2391</v>
      </c>
      <c r="E6" s="7">
        <f>1949+333</f>
        <v>2282</v>
      </c>
      <c r="F6" s="7">
        <v>2035</v>
      </c>
      <c r="G6" s="7">
        <v>2813</v>
      </c>
    </row>
    <row r="7" spans="1:7" ht="12.75">
      <c r="A7" s="24"/>
      <c r="B7" s="4" t="s">
        <v>8</v>
      </c>
      <c r="C7" s="8">
        <v>610</v>
      </c>
      <c r="D7" s="8">
        <v>690</v>
      </c>
      <c r="E7" s="5">
        <f>755+25</f>
        <v>780</v>
      </c>
      <c r="F7" s="5">
        <v>773</v>
      </c>
      <c r="G7" s="5">
        <v>465</v>
      </c>
    </row>
    <row r="8" spans="1:7" ht="12.75">
      <c r="A8" s="24"/>
      <c r="B8" s="6" t="s">
        <v>9</v>
      </c>
      <c r="C8" s="7">
        <v>1638</v>
      </c>
      <c r="D8" s="7">
        <v>1535</v>
      </c>
      <c r="E8" s="7">
        <v>1735</v>
      </c>
      <c r="F8" s="7">
        <v>1465</v>
      </c>
      <c r="G8" s="7">
        <v>1338</v>
      </c>
    </row>
    <row r="9" spans="1:7" ht="12.75">
      <c r="A9" s="24"/>
      <c r="B9" s="6" t="s">
        <v>10</v>
      </c>
      <c r="C9" s="9">
        <v>3</v>
      </c>
      <c r="D9" s="9">
        <v>5</v>
      </c>
      <c r="E9" s="9">
        <f>7</f>
        <v>7</v>
      </c>
      <c r="F9" s="9">
        <v>4</v>
      </c>
      <c r="G9" s="9">
        <v>7</v>
      </c>
    </row>
    <row r="10" spans="1:7" ht="12.75">
      <c r="A10" s="24"/>
      <c r="B10" s="6" t="s">
        <v>11</v>
      </c>
      <c r="C10" s="9">
        <v>235</v>
      </c>
      <c r="D10" s="9">
        <v>215</v>
      </c>
      <c r="E10" s="9">
        <f>209+4</f>
        <v>213</v>
      </c>
      <c r="F10" s="9">
        <v>197</v>
      </c>
      <c r="G10" s="9">
        <v>233</v>
      </c>
    </row>
    <row r="11" spans="1:7" ht="12.75">
      <c r="A11" s="24"/>
      <c r="B11" s="6" t="s">
        <v>12</v>
      </c>
      <c r="C11" s="9">
        <v>53</v>
      </c>
      <c r="D11" s="9">
        <v>46</v>
      </c>
      <c r="E11" s="9">
        <v>42</v>
      </c>
      <c r="F11" s="9">
        <v>31</v>
      </c>
      <c r="G11" s="9">
        <v>63</v>
      </c>
    </row>
    <row r="12" spans="1:7" ht="12.75">
      <c r="A12" s="24"/>
      <c r="B12" s="10" t="s">
        <v>5</v>
      </c>
      <c r="C12" s="11">
        <f>SUM(C5:C11)</f>
        <v>8386</v>
      </c>
      <c r="D12" s="11">
        <f>SUM(D5:D11)</f>
        <v>8809</v>
      </c>
      <c r="E12" s="11">
        <f>SUM(E5:E11)</f>
        <v>8877</v>
      </c>
      <c r="F12" s="11">
        <f>SUM(F5:F11)</f>
        <v>7944</v>
      </c>
      <c r="G12" s="11">
        <f>SUM(G5:G11)</f>
        <v>8594</v>
      </c>
    </row>
    <row r="13" spans="1:9" ht="12.75">
      <c r="A13" s="24"/>
      <c r="B13" s="25" t="s">
        <v>0</v>
      </c>
      <c r="C13" s="25"/>
      <c r="D13" s="25"/>
      <c r="E13" s="25"/>
      <c r="F13" s="25"/>
      <c r="G13" s="28"/>
      <c r="H13" s="28"/>
      <c r="I13" s="28"/>
    </row>
    <row r="14" spans="1:9" ht="12.75">
      <c r="A14" s="24"/>
      <c r="B14" s="25"/>
      <c r="C14" s="25"/>
      <c r="D14" s="25"/>
      <c r="E14" s="25"/>
      <c r="F14" s="25"/>
      <c r="G14" s="25"/>
      <c r="H14" s="25"/>
      <c r="I14" s="25"/>
    </row>
    <row r="116" spans="1:9" ht="12.75">
      <c r="A116" s="24"/>
      <c r="B116" s="56"/>
      <c r="C116" s="56"/>
      <c r="D116" s="56"/>
      <c r="E116" s="56"/>
      <c r="F116" s="56"/>
      <c r="G116" s="56"/>
      <c r="H116" s="56"/>
      <c r="I116" s="56"/>
    </row>
  </sheetData>
  <mergeCells count="3">
    <mergeCell ref="B1:I1"/>
    <mergeCell ref="B2:I2"/>
    <mergeCell ref="B116:I116"/>
  </mergeCells>
  <printOptions/>
  <pageMargins left="0.75" right="0.75" top="1" bottom="1" header="0.4921259845" footer="0.4921259845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I17" sqref="I17"/>
    </sheetView>
  </sheetViews>
  <sheetFormatPr defaultColWidth="12" defaultRowHeight="12.75"/>
  <cols>
    <col min="2" max="2" width="4.5" style="0" customWidth="1"/>
    <col min="3" max="3" width="28.16015625" style="0" customWidth="1"/>
  </cols>
  <sheetData>
    <row r="1" spans="1:9" ht="12.75">
      <c r="A1" s="24"/>
      <c r="B1" s="54" t="s">
        <v>53</v>
      </c>
      <c r="C1" s="54"/>
      <c r="D1" s="54"/>
      <c r="E1" s="54"/>
      <c r="F1" s="54"/>
      <c r="G1" s="54"/>
      <c r="H1" s="54"/>
      <c r="I1" s="54"/>
    </row>
    <row r="2" spans="1:9" ht="12.75">
      <c r="A2" s="24"/>
      <c r="B2" s="57"/>
      <c r="C2" s="57"/>
      <c r="D2" s="57"/>
      <c r="E2" s="57"/>
      <c r="F2" s="57"/>
      <c r="G2" s="57"/>
      <c r="H2" s="57"/>
      <c r="I2" s="57"/>
    </row>
    <row r="3" spans="1:9" ht="12.75">
      <c r="A3" s="24"/>
      <c r="B3" s="54" t="s">
        <v>13</v>
      </c>
      <c r="C3" s="54"/>
      <c r="D3" s="54"/>
      <c r="E3" s="54"/>
      <c r="F3" s="54"/>
      <c r="G3" s="54"/>
      <c r="H3" s="54"/>
      <c r="I3" s="54"/>
    </row>
    <row r="4" spans="1:8" ht="12.75">
      <c r="A4" s="24"/>
      <c r="B4" s="24" t="s">
        <v>0</v>
      </c>
      <c r="C4" s="24"/>
      <c r="D4" s="26">
        <v>2000</v>
      </c>
      <c r="E4" s="26">
        <v>2001</v>
      </c>
      <c r="F4" s="26">
        <v>2002</v>
      </c>
      <c r="G4" s="26">
        <v>2003</v>
      </c>
      <c r="H4" s="26">
        <v>2004</v>
      </c>
    </row>
    <row r="5" spans="1:8" ht="12.75">
      <c r="A5" s="24"/>
      <c r="B5" s="24"/>
      <c r="C5" s="24"/>
      <c r="D5" s="26" t="s">
        <v>1</v>
      </c>
      <c r="E5" s="26" t="s">
        <v>1</v>
      </c>
      <c r="F5" s="26" t="s">
        <v>1</v>
      </c>
      <c r="G5" s="26" t="s">
        <v>1</v>
      </c>
      <c r="H5" s="26" t="s">
        <v>1</v>
      </c>
    </row>
    <row r="6" spans="1:8" ht="12.75">
      <c r="A6" s="24"/>
      <c r="B6" s="61" t="s">
        <v>14</v>
      </c>
      <c r="C6" s="61"/>
      <c r="D6" s="11">
        <v>8386</v>
      </c>
      <c r="E6" s="11">
        <v>8809</v>
      </c>
      <c r="F6" s="11">
        <v>8877</v>
      </c>
      <c r="G6" s="11">
        <v>7944</v>
      </c>
      <c r="H6" s="11">
        <v>8594</v>
      </c>
    </row>
    <row r="7" spans="1:8" ht="12.75">
      <c r="A7" s="24"/>
      <c r="B7" s="62" t="s">
        <v>15</v>
      </c>
      <c r="C7" s="62"/>
      <c r="D7" s="9">
        <v>406</v>
      </c>
      <c r="E7" s="9">
        <v>410</v>
      </c>
      <c r="F7" s="9">
        <v>377</v>
      </c>
      <c r="G7" s="9">
        <v>439</v>
      </c>
      <c r="H7" s="9">
        <v>504</v>
      </c>
    </row>
    <row r="8" spans="1:8" ht="12.75">
      <c r="A8" s="24"/>
      <c r="B8" s="60" t="s">
        <v>16</v>
      </c>
      <c r="C8" s="60"/>
      <c r="D8" s="8">
        <v>-29</v>
      </c>
      <c r="E8" s="8">
        <v>-4</v>
      </c>
      <c r="F8" s="8">
        <v>-302</v>
      </c>
      <c r="G8" s="8">
        <v>62</v>
      </c>
      <c r="H8" s="8">
        <v>44</v>
      </c>
    </row>
    <row r="9" spans="1:8" ht="12.75">
      <c r="A9" s="24"/>
      <c r="B9" s="59" t="s">
        <v>17</v>
      </c>
      <c r="C9" s="59"/>
      <c r="D9" s="15">
        <f>SUM(D7:D8)</f>
        <v>377</v>
      </c>
      <c r="E9" s="15">
        <f>SUM(E7:E8)</f>
        <v>406</v>
      </c>
      <c r="F9" s="15">
        <f>SUM(F7:F8)</f>
        <v>75</v>
      </c>
      <c r="G9" s="15">
        <f>SUM(G7:G8)</f>
        <v>501</v>
      </c>
      <c r="H9" s="15">
        <v>548</v>
      </c>
    </row>
    <row r="10" spans="1:8" ht="12.75">
      <c r="A10" s="24"/>
      <c r="B10" s="60" t="s">
        <v>18</v>
      </c>
      <c r="C10" s="60"/>
      <c r="D10" s="8">
        <v>683</v>
      </c>
      <c r="E10" s="8">
        <v>-109</v>
      </c>
      <c r="F10" s="8">
        <v>-350</v>
      </c>
      <c r="G10" s="8">
        <v>-30</v>
      </c>
      <c r="H10" s="8">
        <v>-78</v>
      </c>
    </row>
    <row r="11" spans="1:8" ht="12.75">
      <c r="A11" s="24"/>
      <c r="B11" s="40" t="s">
        <v>19</v>
      </c>
      <c r="D11" s="9">
        <v>-17</v>
      </c>
      <c r="E11" s="9">
        <v>-14</v>
      </c>
      <c r="F11" s="9">
        <v>-11</v>
      </c>
      <c r="G11" s="9">
        <v>-8</v>
      </c>
      <c r="H11" s="9">
        <v>-1</v>
      </c>
    </row>
    <row r="12" spans="1:8" ht="12.75">
      <c r="A12" s="24"/>
      <c r="B12" s="41" t="s">
        <v>20</v>
      </c>
      <c r="C12" s="2"/>
      <c r="D12" s="8">
        <v>-387</v>
      </c>
      <c r="E12" s="8">
        <v>-102</v>
      </c>
      <c r="F12" s="8">
        <v>163</v>
      </c>
      <c r="G12" s="8">
        <v>-121</v>
      </c>
      <c r="H12" s="8">
        <v>-151</v>
      </c>
    </row>
    <row r="13" spans="1:8" ht="12.75">
      <c r="A13" s="24"/>
      <c r="B13" s="40" t="s">
        <v>21</v>
      </c>
      <c r="D13" s="9">
        <v>-52</v>
      </c>
      <c r="E13" s="9">
        <v>-75</v>
      </c>
      <c r="F13" s="9">
        <v>-78</v>
      </c>
      <c r="G13" s="9">
        <v>-79</v>
      </c>
      <c r="H13" s="9">
        <v>-79</v>
      </c>
    </row>
    <row r="14" spans="1:8" ht="12.75">
      <c r="A14" s="24"/>
      <c r="B14" s="41" t="s">
        <v>22</v>
      </c>
      <c r="C14" s="2"/>
      <c r="D14" s="8">
        <v>2</v>
      </c>
      <c r="E14" s="8">
        <v>58</v>
      </c>
      <c r="F14" s="8">
        <v>-53</v>
      </c>
      <c r="G14" s="8">
        <v>11</v>
      </c>
      <c r="H14" s="8">
        <v>40</v>
      </c>
    </row>
    <row r="15" spans="1:8" ht="12.75">
      <c r="A15" s="24"/>
      <c r="B15" s="59" t="s">
        <v>23</v>
      </c>
      <c r="C15" s="59"/>
      <c r="D15" s="15">
        <f>SUM(D9:D14)</f>
        <v>606</v>
      </c>
      <c r="E15" s="15">
        <f>SUM(E9:E14)</f>
        <v>164</v>
      </c>
      <c r="F15" s="15">
        <f>SUM(F9:F14)</f>
        <v>-254</v>
      </c>
      <c r="G15" s="15">
        <f>SUM(G9:G14)</f>
        <v>274</v>
      </c>
      <c r="H15" s="15">
        <f>SUM(H9:H14)</f>
        <v>279</v>
      </c>
    </row>
    <row r="16" spans="1:8" ht="12.75">
      <c r="A16" s="24"/>
      <c r="B16" s="41" t="s">
        <v>24</v>
      </c>
      <c r="C16" s="2"/>
      <c r="D16" s="8">
        <v>-29</v>
      </c>
      <c r="E16" s="8">
        <v>-18</v>
      </c>
      <c r="F16" s="8">
        <v>-8</v>
      </c>
      <c r="G16" s="8">
        <v>-11</v>
      </c>
      <c r="H16" s="8">
        <v>-23</v>
      </c>
    </row>
    <row r="17" spans="1:8" ht="12.75">
      <c r="A17" s="24"/>
      <c r="B17" s="58" t="s">
        <v>25</v>
      </c>
      <c r="C17" s="58"/>
      <c r="D17" s="36">
        <f>SUM(D15:D16)</f>
        <v>577</v>
      </c>
      <c r="E17" s="36">
        <f>SUM(E15:E16)</f>
        <v>146</v>
      </c>
      <c r="F17" s="36">
        <f>SUM(F15:F16)</f>
        <v>-262</v>
      </c>
      <c r="G17" s="36">
        <f>SUM(G15:G16)</f>
        <v>263</v>
      </c>
      <c r="H17" s="36">
        <f>SUM(H15:H16)</f>
        <v>256</v>
      </c>
    </row>
    <row r="18" spans="1:9" ht="12.75">
      <c r="A18" s="24"/>
      <c r="B18" s="25" t="s">
        <v>0</v>
      </c>
      <c r="C18" s="25"/>
      <c r="D18" s="25"/>
      <c r="E18" s="25"/>
      <c r="F18" s="25"/>
      <c r="G18" s="25"/>
      <c r="H18" s="33"/>
      <c r="I18" s="33"/>
    </row>
    <row r="19" spans="1:9" ht="12.75">
      <c r="A19" s="24"/>
      <c r="B19" s="34"/>
      <c r="C19" s="34"/>
      <c r="D19" s="34"/>
      <c r="E19" s="34"/>
      <c r="F19" s="34"/>
      <c r="G19" s="34"/>
      <c r="H19" s="16"/>
      <c r="I19" s="16"/>
    </row>
  </sheetData>
  <mergeCells count="10">
    <mergeCell ref="B1:I1"/>
    <mergeCell ref="B2:I2"/>
    <mergeCell ref="B17:C17"/>
    <mergeCell ref="B9:C9"/>
    <mergeCell ref="B10:C10"/>
    <mergeCell ref="B15:C15"/>
    <mergeCell ref="B6:C6"/>
    <mergeCell ref="B3:I3"/>
    <mergeCell ref="B7:C7"/>
    <mergeCell ref="B8:C8"/>
  </mergeCells>
  <printOptions/>
  <pageMargins left="0.75" right="0.75" top="1" bottom="1" header="0.4921259845" footer="0.4921259845"/>
  <pageSetup horizontalDpi="600" verticalDpi="600" orientation="landscape" paperSize="9" scale="98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B2">
      <selection activeCell="H18" sqref="H18"/>
    </sheetView>
  </sheetViews>
  <sheetFormatPr defaultColWidth="12" defaultRowHeight="12.75"/>
  <cols>
    <col min="2" max="2" width="32.83203125" style="0" customWidth="1"/>
    <col min="3" max="3" width="19.33203125" style="0" customWidth="1"/>
    <col min="4" max="4" width="15" style="0" customWidth="1"/>
    <col min="5" max="8" width="14.5" style="0" bestFit="1" customWidth="1"/>
  </cols>
  <sheetData>
    <row r="1" spans="1:9" ht="12.75">
      <c r="A1" s="24"/>
      <c r="B1" s="54" t="s">
        <v>54</v>
      </c>
      <c r="C1" s="54"/>
      <c r="D1" s="54"/>
      <c r="E1" s="54"/>
      <c r="F1" s="54"/>
      <c r="G1" s="54"/>
      <c r="H1" s="54"/>
      <c r="I1" s="54"/>
    </row>
    <row r="2" spans="1:9" ht="12.75">
      <c r="A2" s="24"/>
      <c r="B2" s="64"/>
      <c r="C2" s="64"/>
      <c r="D2" s="64"/>
      <c r="E2" s="64"/>
      <c r="F2" s="64"/>
      <c r="G2" s="64"/>
      <c r="H2" s="64"/>
      <c r="I2" s="64"/>
    </row>
    <row r="3" spans="1:8" ht="12.75">
      <c r="A3" s="24"/>
      <c r="B3" s="25" t="s">
        <v>0</v>
      </c>
      <c r="C3" s="25"/>
      <c r="D3" s="18">
        <v>36891</v>
      </c>
      <c r="E3" s="18">
        <v>37256</v>
      </c>
      <c r="F3" s="18">
        <v>37621</v>
      </c>
      <c r="G3" s="18">
        <v>37986</v>
      </c>
      <c r="H3" s="18">
        <v>38352</v>
      </c>
    </row>
    <row r="4" spans="1:8" ht="12.75">
      <c r="A4" s="24"/>
      <c r="B4" s="25"/>
      <c r="C4" s="25"/>
      <c r="D4" s="3" t="s">
        <v>1</v>
      </c>
      <c r="E4" s="3" t="s">
        <v>1</v>
      </c>
      <c r="F4" s="3" t="s">
        <v>1</v>
      </c>
      <c r="G4" s="3" t="s">
        <v>1</v>
      </c>
      <c r="H4" s="3" t="s">
        <v>1</v>
      </c>
    </row>
    <row r="5" spans="1:8" ht="21.75">
      <c r="A5" s="24"/>
      <c r="B5" s="35" t="s">
        <v>26</v>
      </c>
      <c r="C5" s="26" t="s">
        <v>27</v>
      </c>
      <c r="D5" s="15">
        <v>500</v>
      </c>
      <c r="E5" s="15">
        <v>225</v>
      </c>
      <c r="F5" s="15">
        <f>360-26</f>
        <v>334</v>
      </c>
      <c r="G5" s="15">
        <v>441</v>
      </c>
      <c r="H5" s="15">
        <v>550</v>
      </c>
    </row>
    <row r="6" spans="1:8" ht="12.75">
      <c r="A6" s="24"/>
      <c r="B6" s="58" t="s">
        <v>28</v>
      </c>
      <c r="C6" s="58"/>
      <c r="D6" s="14">
        <v>25</v>
      </c>
      <c r="E6" s="15">
        <v>70</v>
      </c>
      <c r="F6" s="15">
        <v>79</v>
      </c>
      <c r="G6" s="15">
        <v>83</v>
      </c>
      <c r="H6" s="15">
        <v>-10</v>
      </c>
    </row>
    <row r="7" spans="1:8" ht="12.75">
      <c r="A7" s="24"/>
      <c r="B7" s="12" t="s">
        <v>29</v>
      </c>
      <c r="C7" s="17" t="s">
        <v>30</v>
      </c>
      <c r="D7" s="19">
        <f>SUM(D5:D6)</f>
        <v>525</v>
      </c>
      <c r="E7" s="19">
        <f>SUM(E5:E6)</f>
        <v>295</v>
      </c>
      <c r="F7" s="19">
        <f>SUM(F5:F6)</f>
        <v>413</v>
      </c>
      <c r="G7" s="19">
        <f>SUM(G5:G6)</f>
        <v>524</v>
      </c>
      <c r="H7" s="19">
        <f>SUM(H5:H6)</f>
        <v>540</v>
      </c>
    </row>
    <row r="8" spans="1:8" ht="12.75">
      <c r="A8" s="24"/>
      <c r="B8" s="24" t="s">
        <v>0</v>
      </c>
      <c r="C8" s="24"/>
      <c r="D8" s="24"/>
      <c r="E8" s="24"/>
      <c r="F8" s="24"/>
      <c r="G8" s="24"/>
      <c r="H8" s="24"/>
    </row>
    <row r="9" spans="1:8" ht="12.75">
      <c r="A9" s="24"/>
      <c r="B9" s="12" t="s">
        <v>31</v>
      </c>
      <c r="C9" s="12"/>
      <c r="D9" s="12"/>
      <c r="E9" s="12"/>
      <c r="F9" s="12"/>
      <c r="G9" s="12"/>
      <c r="H9" s="12"/>
    </row>
    <row r="10" spans="1:8" ht="12.75">
      <c r="A10" s="24"/>
      <c r="B10" s="37" t="s">
        <v>32</v>
      </c>
      <c r="C10" s="37"/>
      <c r="D10" s="37">
        <v>-265</v>
      </c>
      <c r="E10" s="38">
        <v>-296</v>
      </c>
      <c r="F10" s="38">
        <f>-229-33</f>
        <v>-262</v>
      </c>
      <c r="G10" s="38">
        <v>-208</v>
      </c>
      <c r="H10" s="38">
        <v>-353</v>
      </c>
    </row>
    <row r="11" spans="1:8" ht="12.75">
      <c r="A11" s="24"/>
      <c r="B11" s="63" t="s">
        <v>33</v>
      </c>
      <c r="C11" s="63"/>
      <c r="D11" s="37">
        <v>-1255</v>
      </c>
      <c r="E11" s="38">
        <v>-464</v>
      </c>
      <c r="F11" s="39">
        <v>-1429</v>
      </c>
      <c r="G11" s="38">
        <v>-62</v>
      </c>
      <c r="H11" s="38">
        <v>-456</v>
      </c>
    </row>
    <row r="12" spans="1:8" ht="12.75">
      <c r="A12" s="24"/>
      <c r="B12" s="25" t="s">
        <v>0</v>
      </c>
      <c r="C12" s="26" t="s">
        <v>34</v>
      </c>
      <c r="D12" s="30">
        <f>SUM(D10:D11)</f>
        <v>-1520</v>
      </c>
      <c r="E12" s="30">
        <f>SUM(E10:E11)</f>
        <v>-760</v>
      </c>
      <c r="F12" s="30">
        <f>SUM(F10:F11)</f>
        <v>-1691</v>
      </c>
      <c r="G12" s="30">
        <f>SUM(G10:G11)</f>
        <v>-270</v>
      </c>
      <c r="H12" s="30">
        <f>SUM(H10:H11)</f>
        <v>-809</v>
      </c>
    </row>
    <row r="13" spans="1:8" ht="12.75">
      <c r="A13" s="24"/>
      <c r="B13" s="24" t="s">
        <v>0</v>
      </c>
      <c r="C13" s="24"/>
      <c r="D13" s="24"/>
      <c r="E13" s="24"/>
      <c r="F13" s="24"/>
      <c r="G13" s="24"/>
      <c r="H13" s="24"/>
    </row>
    <row r="14" spans="1:8" ht="21.75">
      <c r="A14" s="24"/>
      <c r="B14" s="12" t="s">
        <v>35</v>
      </c>
      <c r="C14" s="17" t="s">
        <v>36</v>
      </c>
      <c r="D14" s="19">
        <v>1391</v>
      </c>
      <c r="E14" s="19">
        <v>150</v>
      </c>
      <c r="F14" s="19">
        <v>63</v>
      </c>
      <c r="G14" s="19">
        <v>231</v>
      </c>
      <c r="H14" s="19">
        <v>736</v>
      </c>
    </row>
    <row r="15" spans="1:8" ht="12.75">
      <c r="A15" s="24"/>
      <c r="B15" s="24"/>
      <c r="C15" s="24"/>
      <c r="D15" s="24"/>
      <c r="E15" s="24"/>
      <c r="F15" s="24"/>
      <c r="G15" s="24"/>
      <c r="H15" s="24"/>
    </row>
    <row r="16" spans="1:8" ht="21.75">
      <c r="A16" s="24"/>
      <c r="B16" s="12" t="s">
        <v>37</v>
      </c>
      <c r="C16" s="17" t="s">
        <v>38</v>
      </c>
      <c r="D16" s="19">
        <v>-835</v>
      </c>
      <c r="E16" s="19">
        <v>306</v>
      </c>
      <c r="F16" s="19"/>
      <c r="G16" s="19">
        <v>21</v>
      </c>
      <c r="H16" s="19">
        <v>-13</v>
      </c>
    </row>
    <row r="17" spans="1:8" ht="12.75">
      <c r="A17" s="24"/>
      <c r="B17" s="24" t="s">
        <v>0</v>
      </c>
      <c r="C17" s="24"/>
      <c r="D17" s="24"/>
      <c r="E17" s="24"/>
      <c r="F17" s="24"/>
      <c r="G17" s="24"/>
      <c r="H17" s="24"/>
    </row>
    <row r="18" spans="1:8" ht="12.75">
      <c r="A18" s="24"/>
      <c r="B18" s="35" t="s">
        <v>39</v>
      </c>
      <c r="C18" s="26" t="s">
        <v>40</v>
      </c>
      <c r="D18" s="30">
        <f>D12+D14+D16</f>
        <v>-964</v>
      </c>
      <c r="E18" s="30">
        <f>E12+E14+E16</f>
        <v>-304</v>
      </c>
      <c r="F18" s="30">
        <f>F12+F14+F16</f>
        <v>-1628</v>
      </c>
      <c r="G18" s="30">
        <f>G12+G14+G16</f>
        <v>-18</v>
      </c>
      <c r="H18" s="30">
        <f>H12+H14+H16</f>
        <v>-86</v>
      </c>
    </row>
    <row r="19" spans="1:8" ht="12.75">
      <c r="A19" s="24"/>
      <c r="B19" s="24" t="s">
        <v>0</v>
      </c>
      <c r="C19" s="24"/>
      <c r="D19" s="24"/>
      <c r="E19" s="24"/>
      <c r="F19" s="24"/>
      <c r="G19" s="24"/>
      <c r="H19" s="24"/>
    </row>
    <row r="20" spans="1:8" ht="21.75">
      <c r="A20" s="24"/>
      <c r="B20" s="35" t="s">
        <v>41</v>
      </c>
      <c r="C20" s="26" t="s">
        <v>42</v>
      </c>
      <c r="D20" s="30">
        <f>D7+D18</f>
        <v>-439</v>
      </c>
      <c r="E20" s="30">
        <f>E7+E18</f>
        <v>-9</v>
      </c>
      <c r="F20" s="30">
        <f>F7+F18</f>
        <v>-1215</v>
      </c>
      <c r="G20" s="30">
        <f>G7+G18</f>
        <v>506</v>
      </c>
      <c r="H20" s="30">
        <f>H7+H18</f>
        <v>454</v>
      </c>
    </row>
    <row r="21" spans="1:7" ht="12.75">
      <c r="A21" s="24"/>
      <c r="B21" s="23" t="s">
        <v>0</v>
      </c>
      <c r="C21" s="23"/>
      <c r="D21" s="23"/>
      <c r="E21" s="23"/>
      <c r="F21" s="23"/>
      <c r="G21" s="23"/>
    </row>
    <row r="22" ht="12.75">
      <c r="A22" s="24"/>
    </row>
  </sheetData>
  <mergeCells count="4">
    <mergeCell ref="B11:C11"/>
    <mergeCell ref="B1:I1"/>
    <mergeCell ref="B2:I2"/>
    <mergeCell ref="B6:C6"/>
  </mergeCells>
  <printOptions/>
  <pageMargins left="0.75" right="0.75" top="1" bottom="1" header="0.4921259845" footer="0.4921259845"/>
  <pageSetup horizontalDpi="600" verticalDpi="600" orientation="landscape" paperSize="9" scale="98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J13" sqref="J13"/>
    </sheetView>
  </sheetViews>
  <sheetFormatPr defaultColWidth="12" defaultRowHeight="12.75"/>
  <cols>
    <col min="2" max="2" width="19" style="0" customWidth="1"/>
    <col min="3" max="3" width="14.16015625" style="0" customWidth="1"/>
    <col min="4" max="8" width="14.5" style="0" bestFit="1" customWidth="1"/>
  </cols>
  <sheetData>
    <row r="1" spans="1:9" ht="12.75">
      <c r="A1" s="24"/>
      <c r="B1" s="54" t="s">
        <v>55</v>
      </c>
      <c r="C1" s="54"/>
      <c r="D1" s="54"/>
      <c r="E1" s="54"/>
      <c r="F1" s="54"/>
      <c r="G1" s="54"/>
      <c r="H1" s="54"/>
      <c r="I1" s="54"/>
    </row>
    <row r="2" ht="12.75">
      <c r="A2" s="24"/>
    </row>
    <row r="3" spans="1:8" ht="12.75">
      <c r="A3" s="24"/>
      <c r="B3" t="s">
        <v>0</v>
      </c>
      <c r="D3" s="43">
        <v>36891</v>
      </c>
      <c r="E3" s="43">
        <v>37256</v>
      </c>
      <c r="F3" s="43">
        <v>37621</v>
      </c>
      <c r="G3" s="43">
        <v>37986</v>
      </c>
      <c r="H3" s="43">
        <v>38352</v>
      </c>
    </row>
    <row r="4" spans="1:8" ht="12.75">
      <c r="A4" s="24"/>
      <c r="D4" s="26" t="s">
        <v>1</v>
      </c>
      <c r="E4" s="26" t="s">
        <v>1</v>
      </c>
      <c r="F4" s="26" t="s">
        <v>1</v>
      </c>
      <c r="G4" s="26" t="s">
        <v>1</v>
      </c>
      <c r="H4" s="26" t="s">
        <v>1</v>
      </c>
    </row>
    <row r="5" spans="1:8" ht="12.75">
      <c r="A5" s="24"/>
      <c r="B5" s="60" t="s">
        <v>43</v>
      </c>
      <c r="C5" s="60"/>
      <c r="D5" s="13">
        <v>5776</v>
      </c>
      <c r="E5" s="5">
        <v>6105</v>
      </c>
      <c r="F5" s="5">
        <f>6983+118</f>
        <v>7101</v>
      </c>
      <c r="G5" s="5">
        <v>6577</v>
      </c>
      <c r="H5" s="5">
        <v>6082</v>
      </c>
    </row>
    <row r="6" spans="1:8" ht="12.75">
      <c r="A6" s="24"/>
      <c r="B6" s="55" t="s">
        <v>44</v>
      </c>
      <c r="C6" s="55"/>
      <c r="D6" s="25">
        <v>4595</v>
      </c>
      <c r="E6" s="31">
        <v>4339</v>
      </c>
      <c r="F6" s="31">
        <f>3334+460</f>
        <v>3794</v>
      </c>
      <c r="G6" s="31">
        <v>3631</v>
      </c>
      <c r="H6" s="31">
        <v>4639</v>
      </c>
    </row>
    <row r="7" spans="1:8" ht="12.75">
      <c r="A7" s="24"/>
      <c r="B7" s="65" t="s">
        <v>45</v>
      </c>
      <c r="C7" s="65"/>
      <c r="D7" s="20">
        <v>2032</v>
      </c>
      <c r="E7" s="21">
        <v>1790</v>
      </c>
      <c r="F7" s="21">
        <f>1193+307</f>
        <v>1500</v>
      </c>
      <c r="G7" s="21">
        <v>1436</v>
      </c>
      <c r="H7" s="21">
        <v>1963</v>
      </c>
    </row>
    <row r="8" spans="1:8" ht="21" customHeight="1">
      <c r="A8" s="24"/>
      <c r="B8" s="55" t="s">
        <v>46</v>
      </c>
      <c r="C8" s="55"/>
      <c r="D8" s="25">
        <v>3832</v>
      </c>
      <c r="E8" s="31">
        <v>3859</v>
      </c>
      <c r="F8" s="31">
        <v>3377</v>
      </c>
      <c r="G8" s="31">
        <v>3407</v>
      </c>
      <c r="H8" s="31">
        <v>3547</v>
      </c>
    </row>
    <row r="9" spans="1:8" ht="21" customHeight="1">
      <c r="A9" s="24"/>
      <c r="B9" s="60" t="s">
        <v>47</v>
      </c>
      <c r="C9" s="60"/>
      <c r="D9" s="13">
        <v>298</v>
      </c>
      <c r="E9" s="8">
        <v>294</v>
      </c>
      <c r="F9" s="8">
        <v>292</v>
      </c>
      <c r="G9" s="8">
        <v>290</v>
      </c>
      <c r="H9" s="8">
        <v>287</v>
      </c>
    </row>
    <row r="10" spans="1:9" ht="12.75">
      <c r="A10" s="24"/>
      <c r="B10" s="55" t="s">
        <v>48</v>
      </c>
      <c r="C10" s="55"/>
      <c r="D10" s="25">
        <v>1427</v>
      </c>
      <c r="E10" s="31">
        <v>1180</v>
      </c>
      <c r="F10" s="31">
        <f>996+203</f>
        <v>1199</v>
      </c>
      <c r="G10" s="31">
        <v>996</v>
      </c>
      <c r="H10" s="31">
        <v>1033</v>
      </c>
      <c r="I10" s="23"/>
    </row>
    <row r="11" spans="1:8" ht="12.75">
      <c r="A11" s="24"/>
      <c r="B11" s="60" t="s">
        <v>49</v>
      </c>
      <c r="C11" s="60"/>
      <c r="D11" s="13">
        <v>4814</v>
      </c>
      <c r="E11" s="5">
        <v>5111</v>
      </c>
      <c r="F11" s="5">
        <v>6027</v>
      </c>
      <c r="G11" s="5">
        <v>5515</v>
      </c>
      <c r="H11" s="5">
        <v>5854</v>
      </c>
    </row>
    <row r="12" spans="1:9" ht="12.75">
      <c r="A12" s="24"/>
      <c r="B12" s="63" t="s">
        <v>50</v>
      </c>
      <c r="C12" s="63"/>
      <c r="D12" s="37">
        <v>1625</v>
      </c>
      <c r="E12" s="39">
        <v>1796</v>
      </c>
      <c r="F12" s="39">
        <v>3082</v>
      </c>
      <c r="G12" s="39">
        <v>2812</v>
      </c>
      <c r="H12" s="39">
        <v>2989</v>
      </c>
      <c r="I12" s="23"/>
    </row>
    <row r="13" spans="1:8" ht="12.75">
      <c r="A13" s="24"/>
      <c r="B13" s="61" t="s">
        <v>5</v>
      </c>
      <c r="C13" s="61"/>
      <c r="D13" s="11">
        <f>SUM(D8:D11)</f>
        <v>10371</v>
      </c>
      <c r="E13" s="11">
        <f>SUM(E8:E11)</f>
        <v>10444</v>
      </c>
      <c r="F13" s="11">
        <f>SUM(F8:F11)</f>
        <v>10895</v>
      </c>
      <c r="G13" s="11">
        <f>SUM(G8:G11)</f>
        <v>10208</v>
      </c>
      <c r="H13" s="11">
        <f>SUM(H8:H11)</f>
        <v>10721</v>
      </c>
    </row>
    <row r="14" spans="1:2" ht="12.75">
      <c r="A14" s="24"/>
      <c r="B14" t="s">
        <v>0</v>
      </c>
    </row>
    <row r="15" spans="1:7" ht="12.75">
      <c r="A15" s="24"/>
      <c r="F15" s="42"/>
      <c r="G15" s="42"/>
    </row>
    <row r="17" spans="6:7" ht="12.75">
      <c r="F17" s="42"/>
      <c r="G17" s="42"/>
    </row>
  </sheetData>
  <mergeCells count="10">
    <mergeCell ref="B12:C12"/>
    <mergeCell ref="B13:C13"/>
    <mergeCell ref="B8:C8"/>
    <mergeCell ref="B9:C9"/>
    <mergeCell ref="B10:C10"/>
    <mergeCell ref="B11:C11"/>
    <mergeCell ref="B5:C5"/>
    <mergeCell ref="B1:I1"/>
    <mergeCell ref="B6:C6"/>
    <mergeCell ref="B7:C7"/>
  </mergeCells>
  <printOptions/>
  <pageMargins left="0.75" right="0.75" top="1" bottom="1" header="0.4921259845" footer="0.4921259845"/>
  <pageSetup horizontalDpi="600" verticalDpi="600" orientation="landscape" paperSize="9" scale="98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"/>
  <sheetViews>
    <sheetView tabSelected="1" workbookViewId="0" topLeftCell="A2">
      <selection activeCell="D9" sqref="D9"/>
    </sheetView>
  </sheetViews>
  <sheetFormatPr defaultColWidth="12" defaultRowHeight="12.75"/>
  <cols>
    <col min="1" max="1" width="12" style="45" customWidth="1"/>
    <col min="2" max="2" width="18" style="45" customWidth="1"/>
    <col min="3" max="3" width="14.66015625" style="45" customWidth="1"/>
    <col min="4" max="16384" width="12" style="45" customWidth="1"/>
  </cols>
  <sheetData>
    <row r="2" ht="12.75">
      <c r="B2" s="44" t="s">
        <v>56</v>
      </c>
    </row>
    <row r="4" spans="2:3" ht="12.75">
      <c r="B4" s="46">
        <v>36891</v>
      </c>
      <c r="C4" s="47">
        <f>717-322</f>
        <v>395</v>
      </c>
    </row>
    <row r="5" spans="2:3" ht="12.75">
      <c r="B5" s="48">
        <v>37256</v>
      </c>
      <c r="C5" s="49">
        <f>219-231</f>
        <v>-12</v>
      </c>
    </row>
    <row r="6" spans="2:3" ht="12.75">
      <c r="B6" s="48">
        <v>37621</v>
      </c>
      <c r="C6" s="49">
        <f>-1394-193</f>
        <v>-1587</v>
      </c>
    </row>
    <row r="7" spans="2:3" ht="12.75">
      <c r="B7" s="48">
        <v>37986</v>
      </c>
      <c r="C7" s="49">
        <f>-882-497</f>
        <v>-1379</v>
      </c>
    </row>
    <row r="8" spans="2:3" ht="12.75">
      <c r="B8" s="48">
        <v>38352</v>
      </c>
      <c r="C8" s="49">
        <v>-1026</v>
      </c>
    </row>
    <row r="10" spans="1:2" ht="12.75">
      <c r="A10" s="50" t="s">
        <v>57</v>
      </c>
      <c r="B10" s="45" t="s">
        <v>58</v>
      </c>
    </row>
  </sheetData>
  <printOptions/>
  <pageMargins left="0.75" right="0.75" top="1" bottom="1" header="0.4921259845" footer="0.492125984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LAGARDERE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lkentache</dc:creator>
  <cp:keywords/>
  <dc:description/>
  <cp:lastModifiedBy>elherondel</cp:lastModifiedBy>
  <cp:lastPrinted>2004-12-17T16:20:56Z</cp:lastPrinted>
  <dcterms:created xsi:type="dcterms:W3CDTF">2004-12-14T10:35:03Z</dcterms:created>
  <dcterms:modified xsi:type="dcterms:W3CDTF">2006-10-27T12:39:56Z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