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1880" windowHeight="5835" tabRatio="881" activeTab="4"/>
  </bookViews>
  <sheets>
    <sheet name="CA PAR POLES" sheetId="1" r:id="rId1"/>
    <sheet name="CA  PAR ZG" sheetId="2" r:id="rId2"/>
    <sheet name="CPT DE RT CONSO" sheetId="3" r:id="rId3"/>
    <sheet name="TABLEAU DE FINANCEMENT" sheetId="4" r:id="rId4"/>
    <sheet name="BILANS CONSO" sheetId="5" r:id="rId5"/>
  </sheets>
  <definedNames>
    <definedName name="_xlnm.Print_Area" localSheetId="4">'BILANS CONSO'!$B$1:$G$13</definedName>
    <definedName name="_xlnm.Print_Area" localSheetId="1">'CA  PAR ZG'!$A$1:$I$13</definedName>
    <definedName name="_xlnm.Print_Area" localSheetId="0">'CA PAR POLES'!$A$1:$H$12</definedName>
    <definedName name="_xlnm.Print_Area" localSheetId="2">'CPT DE RT CONSO'!$A$1:$G$20</definedName>
    <definedName name="_xlnm.Print_Area" localSheetId="3">'TABLEAU DE FINANCEMENT'!$A$1:$G$21</definedName>
  </definedNames>
  <calcPr fullCalcOnLoad="1"/>
</workbook>
</file>

<file path=xl/sharedStrings.xml><?xml version="1.0" encoding="utf-8"?>
<sst xmlns="http://schemas.openxmlformats.org/spreadsheetml/2006/main" count="156" uniqueCount="88">
  <si>
    <t>  </t>
  </si>
  <si>
    <t>MEuros</t>
  </si>
  <si>
    <t>Lagardère Media</t>
  </si>
  <si>
    <t>Total</t>
  </si>
  <si>
    <t>France</t>
  </si>
  <si>
    <t>(A)</t>
  </si>
  <si>
    <t>(B)</t>
  </si>
  <si>
    <t>(C)</t>
  </si>
  <si>
    <t>(D)</t>
  </si>
  <si>
    <t>(E)</t>
  </si>
  <si>
    <t>(C)+(D)+(E)=(F)</t>
  </si>
  <si>
    <t>(B)+(F)=(G)</t>
  </si>
  <si>
    <t>Europe</t>
  </si>
  <si>
    <t>USA &amp; Canada</t>
  </si>
  <si>
    <t>Automobile (*)</t>
  </si>
  <si>
    <t>Sales, by segment</t>
  </si>
  <si>
    <t xml:space="preserve">High Technologies / EADS </t>
  </si>
  <si>
    <t>(*) Of which Transit Systems activities</t>
  </si>
  <si>
    <t>Sales, by geographic area</t>
  </si>
  <si>
    <t>Rest of the world</t>
  </si>
  <si>
    <t>1st half- year 98</t>
  </si>
  <si>
    <t>1st half- year 99</t>
  </si>
  <si>
    <t>1st half- year 00</t>
  </si>
  <si>
    <t>1st half- year 01</t>
  </si>
  <si>
    <t>1st half- year 02</t>
  </si>
  <si>
    <t>1st half- year 03</t>
  </si>
  <si>
    <t>1st half- year 04</t>
  </si>
  <si>
    <t>Consolidated statement of income</t>
  </si>
  <si>
    <t>Net Sales</t>
  </si>
  <si>
    <t>Operating income</t>
  </si>
  <si>
    <t>Interest income (expenses), net</t>
  </si>
  <si>
    <t>Operating income after interest</t>
  </si>
  <si>
    <t>Non-operating income (expenses), net</t>
  </si>
  <si>
    <t>Preferred remuneration</t>
  </si>
  <si>
    <t>Income taxes</t>
  </si>
  <si>
    <t>Amortization of goodwill</t>
  </si>
  <si>
    <t>Net income from companies accounted for by the equity method</t>
  </si>
  <si>
    <t>Net income before minority interests</t>
  </si>
  <si>
    <t>Minority interests</t>
  </si>
  <si>
    <t>Net income</t>
  </si>
  <si>
    <t>Consolidated statement of cash flows</t>
  </si>
  <si>
    <t>1st half- year 00 *</t>
  </si>
  <si>
    <t>Net change in working capital requirements</t>
  </si>
  <si>
    <t>Net cash flows from operations</t>
  </si>
  <si>
    <t>Investments</t>
  </si>
  <si>
    <t>Purchases of fixed assets</t>
  </si>
  <si>
    <t>Purchases of long term investments</t>
  </si>
  <si>
    <t>Sales of fixed assets and investments *</t>
  </si>
  <si>
    <t>(Increase) decrease in marketable securities</t>
  </si>
  <si>
    <t>Net cash flows from investments</t>
  </si>
  <si>
    <t>Net cash flows from operations and investments</t>
  </si>
  <si>
    <t>* Including, as of June 2000, a provision for taxes on Club-Internet capital gain : 426 M€</t>
  </si>
  <si>
    <t>Consolidated balance sheet as of June 30</t>
  </si>
  <si>
    <t>1998</t>
  </si>
  <si>
    <t>1999</t>
  </si>
  <si>
    <t>2000</t>
  </si>
  <si>
    <t>2001</t>
  </si>
  <si>
    <t>Non current assets</t>
  </si>
  <si>
    <t>Current assets</t>
  </si>
  <si>
    <t>Of which marketable securities and cash</t>
  </si>
  <si>
    <t>Stockholders' equity and permanent funds</t>
  </si>
  <si>
    <t>Reserves for risks and charges</t>
  </si>
  <si>
    <t>Of which borrowings</t>
  </si>
  <si>
    <t>Other liabilities</t>
  </si>
  <si>
    <t>Cash flows from operations</t>
  </si>
  <si>
    <t>3,006</t>
  </si>
  <si>
    <t>3,244</t>
  </si>
  <si>
    <t>3,503</t>
  </si>
  <si>
    <t>1,409</t>
  </si>
  <si>
    <t>5,033</t>
  </si>
  <si>
    <t>5,769</t>
  </si>
  <si>
    <t>1,897</t>
  </si>
  <si>
    <t>1,830</t>
  </si>
  <si>
    <t>5,944</t>
  </si>
  <si>
    <t>2,028</t>
  </si>
  <si>
    <t>6,277</t>
  </si>
  <si>
    <t>2,019</t>
  </si>
  <si>
    <t>550</t>
  </si>
  <si>
    <t>6,475</t>
  </si>
  <si>
    <t>1,941</t>
  </si>
  <si>
    <t>-</t>
  </si>
  <si>
    <t>5,802</t>
  </si>
  <si>
    <t>4,060</t>
  </si>
  <si>
    <t>2,190</t>
  </si>
  <si>
    <t>6,250</t>
  </si>
  <si>
    <t>2002</t>
  </si>
  <si>
    <t>2003</t>
  </si>
  <si>
    <t>2004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</si>
</sst>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mmm\-yyyy"/>
    <numFmt numFmtId="175" formatCode="#,##0.0_);\(#,##0.0\)"/>
    <numFmt numFmtId="176" formatCode="#,##0_);\(#,##0\)"/>
    <numFmt numFmtId="177" formatCode="0.0"/>
    <numFmt numFmtId="178" formatCode="#,##0.00;\(#,##0.00\)"/>
    <numFmt numFmtId="179" formatCode="#,##0\ _€"/>
  </numFmts>
  <fonts count="10">
    <font>
      <sz val="10"/>
      <name val="Times New Roman"/>
      <family val="0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8"/>
      <name val="Verdana"/>
      <family val="2"/>
    </font>
    <font>
      <u val="single"/>
      <sz val="10"/>
      <name val="Times New Roman"/>
      <family val="0"/>
    </font>
    <font>
      <b/>
      <sz val="8"/>
      <name val="Verdana"/>
      <family val="2"/>
    </font>
    <font>
      <b/>
      <sz val="10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left" wrapText="1"/>
    </xf>
    <xf numFmtId="3" fontId="1" fillId="3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left" wrapText="1"/>
    </xf>
    <xf numFmtId="3" fontId="1" fillId="2" borderId="0" xfId="0" applyNumberFormat="1" applyFont="1" applyFill="1" applyAlignment="1">
      <alignment horizontal="right" wrapText="1"/>
    </xf>
    <xf numFmtId="0" fontId="1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left" wrapText="1"/>
    </xf>
    <xf numFmtId="3" fontId="2" fillId="3" borderId="0" xfId="0" applyNumberFormat="1" applyFont="1" applyFill="1" applyAlignment="1">
      <alignment horizontal="right" wrapText="1"/>
    </xf>
    <xf numFmtId="0" fontId="2" fillId="3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right" wrapText="1"/>
    </xf>
    <xf numFmtId="0" fontId="2" fillId="3" borderId="0" xfId="0" applyFont="1" applyFill="1" applyAlignment="1">
      <alignment horizontal="center" wrapText="1"/>
    </xf>
    <xf numFmtId="3" fontId="3" fillId="3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/>
    </xf>
    <xf numFmtId="0" fontId="1" fillId="3" borderId="0" xfId="0" applyFont="1" applyFill="1" applyAlignment="1">
      <alignment/>
    </xf>
    <xf numFmtId="3" fontId="0" fillId="0" borderId="0" xfId="0" applyNumberFormat="1" applyAlignment="1">
      <alignment/>
    </xf>
    <xf numFmtId="0" fontId="1" fillId="0" borderId="0" xfId="0" applyFont="1" applyFill="1" applyAlignment="1" quotePrefix="1">
      <alignment horizontal="right" vertical="top"/>
    </xf>
    <xf numFmtId="0" fontId="1" fillId="0" borderId="0" xfId="0" applyFont="1" applyFill="1" applyAlignment="1">
      <alignment/>
    </xf>
    <xf numFmtId="176" fontId="2" fillId="2" borderId="0" xfId="0" applyNumberFormat="1" applyFont="1" applyFill="1" applyAlignment="1">
      <alignment horizontal="right" wrapText="1"/>
    </xf>
    <xf numFmtId="0" fontId="2" fillId="3" borderId="0" xfId="0" applyFont="1" applyFill="1" applyAlignment="1" quotePrefix="1">
      <alignment horizontal="left" wrapText="1"/>
    </xf>
    <xf numFmtId="176" fontId="1" fillId="3" borderId="0" xfId="0" applyNumberFormat="1" applyFont="1" applyFill="1" applyAlignment="1">
      <alignment horizontal="right" wrapText="1"/>
    </xf>
    <xf numFmtId="176" fontId="1" fillId="2" borderId="0" xfId="0" applyNumberFormat="1" applyFont="1" applyFill="1" applyAlignment="1">
      <alignment horizontal="right" wrapText="1"/>
    </xf>
    <xf numFmtId="0" fontId="1" fillId="0" borderId="0" xfId="0" applyFont="1" applyFill="1" applyAlignment="1" quotePrefix="1">
      <alignment horizontal="left" wrapText="1"/>
    </xf>
    <xf numFmtId="0" fontId="9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wrapText="1"/>
    </xf>
    <xf numFmtId="176" fontId="2" fillId="2" borderId="0" xfId="0" applyNumberFormat="1" applyFont="1" applyFill="1" applyAlignment="1">
      <alignment wrapText="1"/>
    </xf>
    <xf numFmtId="176" fontId="2" fillId="3" borderId="0" xfId="0" applyNumberFormat="1" applyFont="1" applyFill="1" applyAlignment="1">
      <alignment horizontal="right" wrapText="1"/>
    </xf>
    <xf numFmtId="176" fontId="2" fillId="3" borderId="0" xfId="0" applyNumberFormat="1" applyFont="1" applyFill="1" applyAlignment="1">
      <alignment wrapText="1"/>
    </xf>
    <xf numFmtId="0" fontId="2" fillId="3" borderId="0" xfId="0" applyFont="1" applyFill="1" applyAlignment="1" quotePrefix="1">
      <alignment horizontal="center" wrapText="1"/>
    </xf>
    <xf numFmtId="0" fontId="2" fillId="0" borderId="0" xfId="0" applyFont="1" applyFill="1" applyAlignment="1" quotePrefix="1">
      <alignment horizontal="right" wrapText="1"/>
    </xf>
    <xf numFmtId="0" fontId="9" fillId="0" borderId="0" xfId="0" applyFont="1" applyAlignment="1">
      <alignment wrapText="1"/>
    </xf>
    <xf numFmtId="3" fontId="2" fillId="2" borderId="0" xfId="0" applyNumberFormat="1" applyFont="1" applyFill="1" applyAlignment="1">
      <alignment horizontal="right" wrapText="1"/>
    </xf>
    <xf numFmtId="0" fontId="0" fillId="0" borderId="0" xfId="0" applyAlignment="1" quotePrefix="1">
      <alignment/>
    </xf>
    <xf numFmtId="49" fontId="1" fillId="3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2" fillId="0" borderId="0" xfId="0" applyNumberFormat="1" applyFont="1" applyFill="1" applyAlignment="1">
      <alignment horizontal="right" wrapText="1"/>
    </xf>
    <xf numFmtId="179" fontId="1" fillId="3" borderId="0" xfId="0" applyNumberFormat="1" applyFont="1" applyFill="1" applyAlignment="1">
      <alignment horizontal="right" wrapText="1"/>
    </xf>
    <xf numFmtId="179" fontId="1" fillId="2" borderId="0" xfId="0" applyNumberFormat="1" applyFont="1" applyFill="1" applyAlignment="1">
      <alignment horizontal="right" wrapText="1"/>
    </xf>
    <xf numFmtId="179" fontId="2" fillId="3" borderId="0" xfId="0" applyNumberFormat="1" applyFont="1" applyFill="1" applyAlignment="1">
      <alignment horizontal="right" wrapText="1"/>
    </xf>
    <xf numFmtId="0" fontId="7" fillId="0" borderId="0" xfId="15" applyFont="1" applyFill="1" applyAlignment="1">
      <alignment wrapText="1"/>
    </xf>
    <xf numFmtId="0" fontId="8" fillId="0" borderId="0" xfId="0" applyFont="1" applyFill="1" applyAlignment="1">
      <alignment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3" fillId="3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1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9525</xdr:colOff>
      <xdr:row>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9525</xdr:colOff>
      <xdr:row>12</xdr:row>
      <xdr:rowOff>28575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8954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33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</xdr:row>
      <xdr:rowOff>0</xdr:rowOff>
    </xdr:from>
    <xdr:to>
      <xdr:col>1</xdr:col>
      <xdr:colOff>9525</xdr:colOff>
      <xdr:row>112</xdr:row>
      <xdr:rowOff>95250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824990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9525</xdr:colOff>
      <xdr:row>11</xdr:row>
      <xdr:rowOff>28575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7335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18</xdr:row>
      <xdr:rowOff>28575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57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18</xdr:row>
      <xdr:rowOff>28575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457575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9525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38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38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21</xdr:row>
      <xdr:rowOff>28575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40386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23850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0030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9"/>
  <sheetViews>
    <sheetView zoomScaleSheetLayoutView="75" workbookViewId="0" topLeftCell="A1">
      <selection activeCell="I10" sqref="I10"/>
    </sheetView>
  </sheetViews>
  <sheetFormatPr defaultColWidth="12" defaultRowHeight="12.75"/>
  <cols>
    <col min="1" max="1" width="3.83203125" style="17" customWidth="1"/>
    <col min="2" max="2" width="35.83203125" style="0" customWidth="1"/>
    <col min="3" max="4" width="11.83203125" style="0" customWidth="1"/>
    <col min="6" max="9" width="11.83203125" style="0" customWidth="1"/>
  </cols>
  <sheetData>
    <row r="1" spans="1:6" ht="12.75">
      <c r="A1" s="18"/>
      <c r="B1" s="56"/>
      <c r="C1" s="56"/>
      <c r="D1" s="56"/>
      <c r="E1" s="56"/>
      <c r="F1" s="56"/>
    </row>
    <row r="2" spans="1:9" ht="12.75">
      <c r="A2" s="18"/>
      <c r="B2" s="36" t="s">
        <v>15</v>
      </c>
      <c r="C2" s="21"/>
      <c r="D2" s="21"/>
      <c r="E2" s="1"/>
      <c r="F2" s="1"/>
      <c r="G2" s="1"/>
      <c r="H2" s="1"/>
      <c r="I2" s="1"/>
    </row>
    <row r="3" spans="1:9" ht="12.75">
      <c r="A3" s="18"/>
      <c r="B3" s="1"/>
      <c r="C3" s="1"/>
      <c r="D3" s="1"/>
      <c r="E3" s="1"/>
      <c r="F3" s="1"/>
      <c r="G3" s="1"/>
      <c r="H3" s="1"/>
      <c r="I3" s="1"/>
    </row>
    <row r="4" spans="1:9" ht="12.75">
      <c r="A4" s="18"/>
      <c r="B4" s="1"/>
      <c r="C4" s="1"/>
      <c r="D4" s="1"/>
      <c r="E4" s="1"/>
      <c r="F4" s="1"/>
      <c r="G4" s="1"/>
      <c r="H4" s="1"/>
      <c r="I4" s="1"/>
    </row>
    <row r="5" spans="1:9" ht="21.75">
      <c r="A5" s="18"/>
      <c r="B5" s="19" t="s">
        <v>0</v>
      </c>
      <c r="C5" s="24" t="s">
        <v>20</v>
      </c>
      <c r="D5" s="24" t="s">
        <v>21</v>
      </c>
      <c r="E5" s="24" t="s">
        <v>22</v>
      </c>
      <c r="F5" s="24" t="s">
        <v>23</v>
      </c>
      <c r="G5" s="24" t="s">
        <v>24</v>
      </c>
      <c r="H5" s="24" t="s">
        <v>25</v>
      </c>
      <c r="I5" s="24" t="s">
        <v>26</v>
      </c>
    </row>
    <row r="6" spans="1:9" ht="12.75">
      <c r="A6" s="18"/>
      <c r="B6" s="19"/>
      <c r="C6" s="24" t="s">
        <v>1</v>
      </c>
      <c r="D6" s="24" t="s">
        <v>1</v>
      </c>
      <c r="E6" s="24" t="s">
        <v>1</v>
      </c>
      <c r="F6" s="24" t="s">
        <v>1</v>
      </c>
      <c r="G6" s="24" t="s">
        <v>1</v>
      </c>
      <c r="H6" s="24" t="s">
        <v>1</v>
      </c>
      <c r="I6" s="24" t="s">
        <v>1</v>
      </c>
    </row>
    <row r="7" spans="1:9" ht="12.75" customHeight="1">
      <c r="A7" s="18"/>
      <c r="B7" s="3" t="s">
        <v>2</v>
      </c>
      <c r="C7" s="48" t="s">
        <v>65</v>
      </c>
      <c r="D7" s="48" t="s">
        <v>66</v>
      </c>
      <c r="E7" s="48" t="s">
        <v>67</v>
      </c>
      <c r="F7" s="48">
        <v>3.631</v>
      </c>
      <c r="G7" s="48">
        <v>3.906</v>
      </c>
      <c r="H7" s="48">
        <v>3.861</v>
      </c>
      <c r="I7" s="48" t="s">
        <v>82</v>
      </c>
    </row>
    <row r="8" spans="1:9" ht="12.75" customHeight="1">
      <c r="A8" s="18"/>
      <c r="B8" s="35" t="s">
        <v>16</v>
      </c>
      <c r="C8" s="49" t="s">
        <v>68</v>
      </c>
      <c r="D8" s="49" t="s">
        <v>71</v>
      </c>
      <c r="E8" s="49" t="s">
        <v>72</v>
      </c>
      <c r="F8" s="49" t="s">
        <v>74</v>
      </c>
      <c r="G8" s="49" t="s">
        <v>76</v>
      </c>
      <c r="H8" s="49" t="s">
        <v>79</v>
      </c>
      <c r="I8" s="49" t="s">
        <v>83</v>
      </c>
    </row>
    <row r="9" spans="1:9" ht="12.75" customHeight="1">
      <c r="A9" s="18"/>
      <c r="B9" s="3" t="s">
        <v>14</v>
      </c>
      <c r="C9" s="48">
        <v>618</v>
      </c>
      <c r="D9" s="48">
        <v>628</v>
      </c>
      <c r="E9" s="48">
        <v>611</v>
      </c>
      <c r="F9" s="48">
        <v>618</v>
      </c>
      <c r="G9" s="48" t="s">
        <v>77</v>
      </c>
      <c r="H9" s="48" t="s">
        <v>80</v>
      </c>
      <c r="I9" s="48" t="s">
        <v>80</v>
      </c>
    </row>
    <row r="10" spans="1:9" ht="12.75" customHeight="1">
      <c r="A10" s="18"/>
      <c r="B10" s="22" t="s">
        <v>3</v>
      </c>
      <c r="C10" s="50" t="s">
        <v>69</v>
      </c>
      <c r="D10" s="50" t="s">
        <v>70</v>
      </c>
      <c r="E10" s="50" t="s">
        <v>73</v>
      </c>
      <c r="F10" s="50" t="s">
        <v>75</v>
      </c>
      <c r="G10" s="50" t="s">
        <v>78</v>
      </c>
      <c r="H10" s="50" t="s">
        <v>81</v>
      </c>
      <c r="I10" s="50" t="s">
        <v>84</v>
      </c>
    </row>
    <row r="11" spans="1:9" s="17" customFormat="1" ht="12.75">
      <c r="A11" s="18"/>
      <c r="B11" s="19" t="s">
        <v>0</v>
      </c>
      <c r="C11" s="19"/>
      <c r="D11" s="19"/>
      <c r="E11" s="19"/>
      <c r="F11" s="19"/>
      <c r="G11" s="19"/>
      <c r="H11" s="19"/>
      <c r="I11" s="19"/>
    </row>
    <row r="12" spans="2:9" ht="12.75">
      <c r="B12" s="47" t="s">
        <v>17</v>
      </c>
      <c r="C12" s="28">
        <v>28</v>
      </c>
      <c r="D12" s="28"/>
      <c r="E12" s="28"/>
      <c r="F12" s="28"/>
      <c r="G12" s="28"/>
      <c r="H12" s="28"/>
      <c r="I12" s="28"/>
    </row>
    <row r="13" ht="12.75"/>
    <row r="127" spans="1:6" ht="12.75" customHeight="1">
      <c r="A127" s="18"/>
      <c r="B127" s="54"/>
      <c r="C127" s="54"/>
      <c r="D127" s="54"/>
      <c r="E127" s="54"/>
      <c r="F127" s="54"/>
    </row>
    <row r="128" spans="1:6" ht="12.75">
      <c r="A128" s="18"/>
      <c r="B128" s="55"/>
      <c r="C128" s="55"/>
      <c r="D128" s="55"/>
      <c r="E128" s="55"/>
      <c r="F128" s="55"/>
    </row>
    <row r="129" spans="2:9" ht="12.75">
      <c r="B129" s="16"/>
      <c r="C129" s="16"/>
      <c r="D129" s="16"/>
      <c r="E129" s="16"/>
      <c r="F129" s="16"/>
      <c r="G129" s="16"/>
      <c r="H129" s="16"/>
      <c r="I129" s="16"/>
    </row>
  </sheetData>
  <mergeCells count="3">
    <mergeCell ref="B127:F127"/>
    <mergeCell ref="B128:F128"/>
    <mergeCell ref="B1:F1"/>
  </mergeCells>
  <printOptions/>
  <pageMargins left="0.75" right="0.75" top="1" bottom="1" header="0.4921259845" footer="0.492125984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workbookViewId="0" topLeftCell="A1">
      <selection activeCell="F14" sqref="F14"/>
    </sheetView>
  </sheetViews>
  <sheetFormatPr defaultColWidth="12" defaultRowHeight="12.75"/>
  <cols>
    <col min="1" max="1" width="7.16015625" style="0" customWidth="1"/>
    <col min="2" max="2" width="32.5" style="0" customWidth="1"/>
    <col min="3" max="4" width="11.83203125" style="0" customWidth="1"/>
    <col min="6" max="6" width="11.83203125" style="0" customWidth="1"/>
  </cols>
  <sheetData>
    <row r="1" spans="1:6" ht="12.75">
      <c r="A1" s="18"/>
      <c r="B1" s="57" t="s">
        <v>18</v>
      </c>
      <c r="C1" s="58"/>
      <c r="D1" s="58"/>
      <c r="E1" s="58"/>
      <c r="F1" s="58"/>
    </row>
    <row r="2" spans="1:6" ht="12.75">
      <c r="A2" s="18"/>
      <c r="B2" s="59"/>
      <c r="C2" s="59"/>
      <c r="D2" s="59"/>
      <c r="E2" s="59"/>
      <c r="F2" s="59"/>
    </row>
    <row r="3" spans="1:9" ht="21.75">
      <c r="A3" s="18"/>
      <c r="B3" s="18" t="s">
        <v>0</v>
      </c>
      <c r="C3" s="24" t="s">
        <v>20</v>
      </c>
      <c r="D3" s="24" t="s">
        <v>21</v>
      </c>
      <c r="E3" s="24" t="s">
        <v>22</v>
      </c>
      <c r="F3" s="24" t="s">
        <v>23</v>
      </c>
      <c r="G3" s="24" t="s">
        <v>24</v>
      </c>
      <c r="H3" s="24" t="s">
        <v>25</v>
      </c>
      <c r="I3" s="24" t="s">
        <v>26</v>
      </c>
    </row>
    <row r="4" spans="1:9" ht="12.75">
      <c r="A4" s="18"/>
      <c r="B4" s="18"/>
      <c r="C4" s="24" t="s">
        <v>1</v>
      </c>
      <c r="D4" s="24" t="s">
        <v>1</v>
      </c>
      <c r="E4" s="24" t="s">
        <v>1</v>
      </c>
      <c r="F4" s="24" t="s">
        <v>1</v>
      </c>
      <c r="G4" s="24" t="s">
        <v>1</v>
      </c>
      <c r="H4" s="24" t="s">
        <v>1</v>
      </c>
      <c r="I4" s="24" t="s">
        <v>1</v>
      </c>
    </row>
    <row r="5" spans="1:9" ht="12.75">
      <c r="A5" s="18"/>
      <c r="B5" s="3" t="s">
        <v>4</v>
      </c>
      <c r="C5" s="51">
        <v>2053</v>
      </c>
      <c r="D5" s="51">
        <v>2087</v>
      </c>
      <c r="E5" s="51">
        <v>2068</v>
      </c>
      <c r="F5" s="51">
        <v>1997</v>
      </c>
      <c r="G5" s="51">
        <v>2107</v>
      </c>
      <c r="H5" s="51">
        <v>1863</v>
      </c>
      <c r="I5" s="51">
        <v>1919</v>
      </c>
    </row>
    <row r="6" spans="1:9" ht="12.75">
      <c r="A6" s="18"/>
      <c r="B6" s="5" t="s">
        <v>12</v>
      </c>
      <c r="C6" s="52">
        <f>1313+233</f>
        <v>1546</v>
      </c>
      <c r="D6" s="52">
        <f>1597+408</f>
        <v>2005</v>
      </c>
      <c r="E6" s="52">
        <f>1797+371</f>
        <v>2168</v>
      </c>
      <c r="F6" s="52">
        <f>1816+383</f>
        <v>2199</v>
      </c>
      <c r="G6" s="52">
        <f>2013+436</f>
        <v>2449</v>
      </c>
      <c r="H6" s="52">
        <f>1558+416</f>
        <v>1974</v>
      </c>
      <c r="I6" s="52">
        <f>2020+269</f>
        <v>2289</v>
      </c>
    </row>
    <row r="7" spans="1:9" ht="12.75">
      <c r="A7" s="18"/>
      <c r="B7" s="3" t="s">
        <v>13</v>
      </c>
      <c r="C7" s="51">
        <v>914</v>
      </c>
      <c r="D7" s="51">
        <v>1189</v>
      </c>
      <c r="E7" s="51">
        <v>1217</v>
      </c>
      <c r="F7" s="51">
        <v>1579</v>
      </c>
      <c r="G7" s="51">
        <v>1539</v>
      </c>
      <c r="H7" s="51">
        <v>1406</v>
      </c>
      <c r="I7" s="51">
        <v>1400</v>
      </c>
    </row>
    <row r="8" spans="1:9" ht="12.75">
      <c r="A8" s="18"/>
      <c r="B8" s="5" t="s">
        <v>19</v>
      </c>
      <c r="C8" s="52">
        <v>520</v>
      </c>
      <c r="D8" s="52">
        <v>488</v>
      </c>
      <c r="E8" s="52">
        <v>491</v>
      </c>
      <c r="F8" s="52">
        <v>502</v>
      </c>
      <c r="G8" s="52">
        <v>380</v>
      </c>
      <c r="H8" s="52">
        <f>174+303+82</f>
        <v>559</v>
      </c>
      <c r="I8" s="52">
        <f>135+383+124</f>
        <v>642</v>
      </c>
    </row>
    <row r="9" spans="1:9" ht="12.75">
      <c r="A9" s="18"/>
      <c r="B9" s="8" t="s">
        <v>3</v>
      </c>
      <c r="C9" s="53">
        <f aca="true" t="shared" si="0" ref="C9:I9">SUM(C5:C8)</f>
        <v>5033</v>
      </c>
      <c r="D9" s="53">
        <f t="shared" si="0"/>
        <v>5769</v>
      </c>
      <c r="E9" s="53">
        <f t="shared" si="0"/>
        <v>5944</v>
      </c>
      <c r="F9" s="53">
        <f t="shared" si="0"/>
        <v>6277</v>
      </c>
      <c r="G9" s="53">
        <f t="shared" si="0"/>
        <v>6475</v>
      </c>
      <c r="H9" s="53">
        <f t="shared" si="0"/>
        <v>5802</v>
      </c>
      <c r="I9" s="53">
        <f t="shared" si="0"/>
        <v>6250</v>
      </c>
    </row>
    <row r="10" spans="1:6" ht="12.75">
      <c r="A10" s="18"/>
      <c r="B10" s="19" t="s">
        <v>0</v>
      </c>
      <c r="C10" s="19"/>
      <c r="D10" s="19"/>
      <c r="E10" s="19"/>
      <c r="F10" s="19"/>
    </row>
    <row r="11" spans="1:6" ht="12.75">
      <c r="A11" s="29"/>
      <c r="B11" s="30"/>
      <c r="C11" s="30"/>
      <c r="D11" s="30"/>
      <c r="E11" s="19"/>
      <c r="F11" s="19"/>
    </row>
    <row r="12" spans="1:4" ht="12.75">
      <c r="A12" s="17"/>
      <c r="B12" s="38"/>
      <c r="C12" s="30"/>
      <c r="D12" s="30"/>
    </row>
    <row r="109" ht="12.75">
      <c r="A109" s="18"/>
    </row>
    <row r="113" spans="2:6" ht="12.75">
      <c r="B113" s="60"/>
      <c r="C113" s="60"/>
      <c r="D113" s="60"/>
      <c r="E113" s="60"/>
      <c r="F113" s="60"/>
    </row>
  </sheetData>
  <mergeCells count="3">
    <mergeCell ref="B1:F1"/>
    <mergeCell ref="B2:F2"/>
    <mergeCell ref="B113:F11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"/>
  <sheetViews>
    <sheetView workbookViewId="0" topLeftCell="A1">
      <selection activeCell="I17" sqref="I17"/>
    </sheetView>
  </sheetViews>
  <sheetFormatPr defaultColWidth="12" defaultRowHeight="12.75"/>
  <cols>
    <col min="1" max="1" width="7" style="0" customWidth="1"/>
    <col min="2" max="2" width="35" style="0" customWidth="1"/>
    <col min="3" max="4" width="11.83203125" style="0" customWidth="1"/>
  </cols>
  <sheetData>
    <row r="1" spans="1:7" ht="12.75" customHeight="1">
      <c r="A1" s="18"/>
      <c r="B1" s="57" t="s">
        <v>27</v>
      </c>
      <c r="C1" s="58"/>
      <c r="D1" s="58"/>
      <c r="E1" s="58"/>
      <c r="F1" s="58"/>
      <c r="G1" s="58"/>
    </row>
    <row r="2" spans="1:7" ht="12.75">
      <c r="A2" s="18"/>
      <c r="B2" s="61"/>
      <c r="C2" s="61"/>
      <c r="D2" s="61"/>
      <c r="E2" s="61"/>
      <c r="F2" s="61"/>
      <c r="G2" s="61"/>
    </row>
    <row r="3" spans="1:7" ht="12.75">
      <c r="A3" s="18"/>
      <c r="B3" s="62"/>
      <c r="C3" s="62"/>
      <c r="D3" s="62"/>
      <c r="E3" s="62"/>
      <c r="F3" s="62"/>
      <c r="G3" s="62"/>
    </row>
    <row r="4" spans="1:9" ht="21.75">
      <c r="A4" s="18"/>
      <c r="B4" s="18" t="s">
        <v>0</v>
      </c>
      <c r="C4" s="24" t="s">
        <v>20</v>
      </c>
      <c r="D4" s="24" t="s">
        <v>21</v>
      </c>
      <c r="E4" s="24" t="s">
        <v>22</v>
      </c>
      <c r="F4" s="24" t="s">
        <v>23</v>
      </c>
      <c r="G4" s="24" t="s">
        <v>24</v>
      </c>
      <c r="H4" s="24" t="s">
        <v>25</v>
      </c>
      <c r="I4" s="24" t="s">
        <v>26</v>
      </c>
    </row>
    <row r="5" spans="1:9" ht="12.75">
      <c r="A5" s="18"/>
      <c r="B5" s="18"/>
      <c r="C5" s="24" t="s">
        <v>1</v>
      </c>
      <c r="D5" s="24" t="s">
        <v>1</v>
      </c>
      <c r="E5" s="24" t="s">
        <v>1</v>
      </c>
      <c r="F5" s="24" t="s">
        <v>1</v>
      </c>
      <c r="G5" s="24" t="s">
        <v>1</v>
      </c>
      <c r="H5" s="24" t="s">
        <v>1</v>
      </c>
      <c r="I5" s="24" t="s">
        <v>1</v>
      </c>
    </row>
    <row r="6" spans="1:9" ht="12.75">
      <c r="A6" s="18"/>
      <c r="B6" s="10" t="s">
        <v>28</v>
      </c>
      <c r="C6" s="9">
        <v>5033</v>
      </c>
      <c r="D6" s="9">
        <v>5769</v>
      </c>
      <c r="E6" s="9">
        <v>5944</v>
      </c>
      <c r="F6" s="9">
        <v>6277</v>
      </c>
      <c r="G6" s="9">
        <v>6475</v>
      </c>
      <c r="H6" s="9">
        <v>5802</v>
      </c>
      <c r="I6" s="9">
        <v>6250</v>
      </c>
    </row>
    <row r="7" spans="1:9" ht="12.75">
      <c r="A7" s="18"/>
      <c r="B7" s="5" t="s">
        <v>29</v>
      </c>
      <c r="C7" s="7">
        <v>246</v>
      </c>
      <c r="D7" s="7">
        <v>193</v>
      </c>
      <c r="E7" s="7">
        <v>263</v>
      </c>
      <c r="F7" s="7">
        <v>197</v>
      </c>
      <c r="G7" s="7">
        <v>208</v>
      </c>
      <c r="H7" s="7">
        <v>229</v>
      </c>
      <c r="I7" s="7">
        <v>337</v>
      </c>
    </row>
    <row r="8" spans="1:9" ht="12.75">
      <c r="A8" s="18"/>
      <c r="B8" s="11" t="s">
        <v>30</v>
      </c>
      <c r="C8" s="33">
        <v>1</v>
      </c>
      <c r="D8" s="33">
        <v>5</v>
      </c>
      <c r="E8" s="33">
        <v>-27</v>
      </c>
      <c r="F8" s="33">
        <v>39</v>
      </c>
      <c r="G8" s="33">
        <v>-183</v>
      </c>
      <c r="H8" s="33">
        <v>-31</v>
      </c>
      <c r="I8" s="33">
        <v>-32</v>
      </c>
    </row>
    <row r="9" spans="1:9" ht="21.75">
      <c r="A9" s="18"/>
      <c r="B9" s="12" t="s">
        <v>31</v>
      </c>
      <c r="C9" s="13">
        <f>SUM(C7:C8)</f>
        <v>247</v>
      </c>
      <c r="D9" s="13">
        <f>SUM(D7:D8)</f>
        <v>198</v>
      </c>
      <c r="E9" s="13">
        <f>SUM(E7:E8)</f>
        <v>236</v>
      </c>
      <c r="F9" s="13">
        <f>SUM(F7:F8)</f>
        <v>236</v>
      </c>
      <c r="G9" s="13">
        <f>SUM(G7:G8)</f>
        <v>25</v>
      </c>
      <c r="H9" s="13">
        <v>198</v>
      </c>
      <c r="I9" s="13">
        <f>SUM(I7:I8)</f>
        <v>305</v>
      </c>
    </row>
    <row r="10" spans="1:9" ht="21.75">
      <c r="A10" s="18"/>
      <c r="B10" s="11" t="s">
        <v>32</v>
      </c>
      <c r="C10" s="33">
        <v>8</v>
      </c>
      <c r="D10" s="33">
        <v>73</v>
      </c>
      <c r="E10" s="33">
        <v>1123</v>
      </c>
      <c r="F10" s="33">
        <v>290</v>
      </c>
      <c r="G10" s="33">
        <v>-9</v>
      </c>
      <c r="H10" s="33">
        <v>-16</v>
      </c>
      <c r="I10" s="33">
        <v>-17</v>
      </c>
    </row>
    <row r="11" spans="1:9" ht="12.75">
      <c r="A11" s="18"/>
      <c r="B11" s="26" t="s">
        <v>33</v>
      </c>
      <c r="C11" s="34">
        <v>-11</v>
      </c>
      <c r="D11" s="34">
        <v>-9</v>
      </c>
      <c r="E11" s="34">
        <v>-8</v>
      </c>
      <c r="F11" s="34">
        <v>-7</v>
      </c>
      <c r="G11" s="34">
        <v>-6</v>
      </c>
      <c r="H11" s="34">
        <v>-4</v>
      </c>
      <c r="I11" s="34">
        <v>-1</v>
      </c>
    </row>
    <row r="12" spans="1:9" ht="12.75">
      <c r="A12" s="18"/>
      <c r="B12" s="27" t="s">
        <v>34</v>
      </c>
      <c r="C12" s="33">
        <v>-127</v>
      </c>
      <c r="D12" s="33">
        <v>-69</v>
      </c>
      <c r="E12" s="33">
        <v>-539</v>
      </c>
      <c r="F12" s="33">
        <v>-72</v>
      </c>
      <c r="G12" s="33">
        <v>133</v>
      </c>
      <c r="H12" s="33">
        <v>-69</v>
      </c>
      <c r="I12" s="33">
        <v>-102</v>
      </c>
    </row>
    <row r="13" spans="1:9" ht="12.75">
      <c r="A13" s="18"/>
      <c r="B13" s="26" t="s">
        <v>35</v>
      </c>
      <c r="C13" s="34">
        <v>-11</v>
      </c>
      <c r="D13" s="34">
        <v>-13</v>
      </c>
      <c r="E13" s="34">
        <v>-19</v>
      </c>
      <c r="F13" s="34">
        <v>-56</v>
      </c>
      <c r="G13" s="34">
        <v>-61</v>
      </c>
      <c r="H13" s="34">
        <v>-61</v>
      </c>
      <c r="I13" s="34">
        <v>-60</v>
      </c>
    </row>
    <row r="14" spans="1:9" ht="32.25">
      <c r="A14" s="18"/>
      <c r="B14" s="11" t="s">
        <v>36</v>
      </c>
      <c r="C14" s="33">
        <v>2</v>
      </c>
      <c r="D14" s="33">
        <v>4</v>
      </c>
      <c r="E14" s="33">
        <v>18</v>
      </c>
      <c r="F14" s="33">
        <v>18</v>
      </c>
      <c r="G14" s="33">
        <v>21</v>
      </c>
      <c r="H14" s="33">
        <v>33</v>
      </c>
      <c r="I14" s="33">
        <v>39</v>
      </c>
    </row>
    <row r="15" spans="1:9" ht="21.75">
      <c r="A15" s="18"/>
      <c r="B15" s="12" t="s">
        <v>37</v>
      </c>
      <c r="C15" s="31">
        <f>SUM(C9:C14)</f>
        <v>108</v>
      </c>
      <c r="D15" s="31">
        <f>SUM(D9:D14)</f>
        <v>184</v>
      </c>
      <c r="E15" s="31">
        <f>SUM(E9:E14)</f>
        <v>811</v>
      </c>
      <c r="F15" s="31">
        <f>SUM(F9:F14)</f>
        <v>409</v>
      </c>
      <c r="G15" s="31">
        <f>SUM(G9:G14)</f>
        <v>103</v>
      </c>
      <c r="H15" s="31">
        <v>81</v>
      </c>
      <c r="I15" s="31">
        <v>164</v>
      </c>
    </row>
    <row r="16" spans="1:9" ht="12.75">
      <c r="A16" s="18"/>
      <c r="B16" s="27" t="s">
        <v>38</v>
      </c>
      <c r="C16" s="33">
        <v>-25</v>
      </c>
      <c r="D16" s="33">
        <v>-65</v>
      </c>
      <c r="E16" s="33">
        <v>-23</v>
      </c>
      <c r="F16" s="33">
        <v>-5</v>
      </c>
      <c r="G16" s="33">
        <v>1</v>
      </c>
      <c r="H16" s="33">
        <v>-7</v>
      </c>
      <c r="I16" s="33">
        <v>-24</v>
      </c>
    </row>
    <row r="17" spans="1:9" ht="12.75">
      <c r="A17" s="18"/>
      <c r="B17" s="23" t="s">
        <v>39</v>
      </c>
      <c r="C17" s="31">
        <f aca="true" t="shared" si="0" ref="C17:I17">SUM(C15:C16)</f>
        <v>83</v>
      </c>
      <c r="D17" s="31">
        <f t="shared" si="0"/>
        <v>119</v>
      </c>
      <c r="E17" s="31">
        <f t="shared" si="0"/>
        <v>788</v>
      </c>
      <c r="F17" s="31">
        <f t="shared" si="0"/>
        <v>404</v>
      </c>
      <c r="G17" s="31">
        <f t="shared" si="0"/>
        <v>104</v>
      </c>
      <c r="H17" s="31">
        <f t="shared" si="0"/>
        <v>74</v>
      </c>
      <c r="I17" s="31">
        <f t="shared" si="0"/>
        <v>140</v>
      </c>
    </row>
  </sheetData>
  <mergeCells count="3">
    <mergeCell ref="B1:G1"/>
    <mergeCell ref="B2:G2"/>
    <mergeCell ref="B3:G3"/>
  </mergeCell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J17" sqref="J17"/>
    </sheetView>
  </sheetViews>
  <sheetFormatPr defaultColWidth="12" defaultRowHeight="12.75"/>
  <cols>
    <col min="1" max="1" width="1.83203125" style="0" customWidth="1"/>
    <col min="2" max="2" width="32.83203125" style="0" customWidth="1"/>
    <col min="3" max="3" width="19.33203125" style="0" customWidth="1"/>
    <col min="4" max="7" width="11.83203125" style="0" customWidth="1"/>
  </cols>
  <sheetData>
    <row r="1" spans="1:7" ht="12.75">
      <c r="A1" s="18"/>
      <c r="B1" s="58" t="s">
        <v>40</v>
      </c>
      <c r="C1" s="58"/>
      <c r="D1" s="58"/>
      <c r="E1" s="58"/>
      <c r="F1" s="58"/>
      <c r="G1" s="58"/>
    </row>
    <row r="2" spans="1:7" ht="12.75">
      <c r="A2" s="18"/>
      <c r="B2" s="65"/>
      <c r="C2" s="65"/>
      <c r="D2" s="65"/>
      <c r="E2" s="65"/>
      <c r="F2" s="65"/>
      <c r="G2" s="65"/>
    </row>
    <row r="3" spans="1:10" ht="21.75">
      <c r="A3" s="18"/>
      <c r="B3" s="64" t="s">
        <v>0</v>
      </c>
      <c r="C3" s="64"/>
      <c r="D3" s="24" t="s">
        <v>20</v>
      </c>
      <c r="E3" s="24" t="s">
        <v>21</v>
      </c>
      <c r="F3" s="24" t="s">
        <v>41</v>
      </c>
      <c r="G3" s="24" t="s">
        <v>23</v>
      </c>
      <c r="H3" s="24" t="s">
        <v>24</v>
      </c>
      <c r="I3" s="24" t="s">
        <v>25</v>
      </c>
      <c r="J3" s="24" t="s">
        <v>26</v>
      </c>
    </row>
    <row r="4" spans="1:10" ht="12.75">
      <c r="A4" s="18"/>
      <c r="B4" s="64"/>
      <c r="C4" s="64"/>
      <c r="D4" s="13" t="s">
        <v>1</v>
      </c>
      <c r="E4" s="13" t="s">
        <v>1</v>
      </c>
      <c r="F4" s="13" t="s">
        <v>1</v>
      </c>
      <c r="G4" s="13" t="s">
        <v>1</v>
      </c>
      <c r="H4" s="13" t="s">
        <v>1</v>
      </c>
      <c r="I4" s="13" t="s">
        <v>1</v>
      </c>
      <c r="J4" s="13" t="s">
        <v>1</v>
      </c>
    </row>
    <row r="5" spans="1:10" ht="12.75">
      <c r="A5" s="18"/>
      <c r="B5" s="12" t="s">
        <v>64</v>
      </c>
      <c r="C5" s="2" t="s">
        <v>5</v>
      </c>
      <c r="D5" s="40">
        <v>208</v>
      </c>
      <c r="E5" s="40">
        <v>251</v>
      </c>
      <c r="F5" s="40">
        <v>285</v>
      </c>
      <c r="G5" s="40">
        <v>135</v>
      </c>
      <c r="H5" s="40">
        <v>303</v>
      </c>
      <c r="I5" s="40">
        <v>297</v>
      </c>
      <c r="J5" s="40">
        <v>444</v>
      </c>
    </row>
    <row r="6" spans="1:10" ht="21.75">
      <c r="A6" s="18"/>
      <c r="B6" s="12" t="s">
        <v>42</v>
      </c>
      <c r="C6" s="12"/>
      <c r="D6" s="40">
        <v>-406</v>
      </c>
      <c r="E6" s="40">
        <v>-278</v>
      </c>
      <c r="F6" s="40">
        <v>-26</v>
      </c>
      <c r="G6" s="40">
        <v>114</v>
      </c>
      <c r="H6" s="40">
        <v>-115</v>
      </c>
      <c r="I6" s="40">
        <v>-59</v>
      </c>
      <c r="J6" s="40">
        <v>-172</v>
      </c>
    </row>
    <row r="7" spans="1:10" ht="21.75">
      <c r="A7" s="18"/>
      <c r="B7" s="10" t="s">
        <v>43</v>
      </c>
      <c r="C7" s="14" t="s">
        <v>6</v>
      </c>
      <c r="D7" s="41">
        <f>SUM(D5:D6)</f>
        <v>-198</v>
      </c>
      <c r="E7" s="41">
        <f>SUM(E5:E6)</f>
        <v>-27</v>
      </c>
      <c r="F7" s="41">
        <f>SUM(F5:F6)</f>
        <v>259</v>
      </c>
      <c r="G7" s="41">
        <f>SUM(G5:G6)</f>
        <v>249</v>
      </c>
      <c r="H7" s="41">
        <v>188</v>
      </c>
      <c r="I7" s="41">
        <f>SUM(I5:I6)</f>
        <v>238</v>
      </c>
      <c r="J7" s="41">
        <f>SUM(J5:J6)</f>
        <v>272</v>
      </c>
    </row>
    <row r="8" spans="1:10" ht="12.75">
      <c r="A8" s="18"/>
      <c r="B8" s="18" t="s">
        <v>0</v>
      </c>
      <c r="C8" s="18"/>
      <c r="D8" s="18"/>
      <c r="E8" s="18"/>
      <c r="F8" s="18"/>
      <c r="G8" s="18"/>
      <c r="H8" s="18"/>
      <c r="I8" s="18"/>
      <c r="J8" s="18"/>
    </row>
    <row r="9" spans="1:10" ht="12.75">
      <c r="A9" s="18"/>
      <c r="B9" s="10" t="s">
        <v>44</v>
      </c>
      <c r="C9" s="43" t="s">
        <v>7</v>
      </c>
      <c r="D9" s="42">
        <f>SUM(D10:D11)</f>
        <v>-286</v>
      </c>
      <c r="E9" s="42">
        <f>SUM(E10:E11)</f>
        <v>-882</v>
      </c>
      <c r="F9" s="42">
        <f>SUM(F10:F11)</f>
        <v>-277</v>
      </c>
      <c r="G9" s="42">
        <f>SUM(G10:G11)</f>
        <v>-482</v>
      </c>
      <c r="H9" s="42">
        <v>-470</v>
      </c>
      <c r="I9" s="42">
        <v>-347</v>
      </c>
      <c r="J9" s="42">
        <v>-525</v>
      </c>
    </row>
    <row r="10" spans="1:10" ht="12.75">
      <c r="A10" s="18"/>
      <c r="B10" s="25" t="s">
        <v>45</v>
      </c>
      <c r="C10" s="25"/>
      <c r="D10" s="39">
        <v>-131</v>
      </c>
      <c r="E10" s="39">
        <v>-210</v>
      </c>
      <c r="F10" s="39">
        <v>-219</v>
      </c>
      <c r="G10" s="39">
        <v>-211</v>
      </c>
      <c r="H10" s="39">
        <v>-259</v>
      </c>
      <c r="I10" s="39">
        <v>-269</v>
      </c>
      <c r="J10" s="39">
        <v>-388</v>
      </c>
    </row>
    <row r="11" spans="1:10" ht="12.75">
      <c r="A11" s="18"/>
      <c r="B11" s="63" t="s">
        <v>46</v>
      </c>
      <c r="C11" s="63"/>
      <c r="D11" s="39">
        <v>-155</v>
      </c>
      <c r="E11" s="39">
        <v>-672</v>
      </c>
      <c r="F11" s="39">
        <v>-58</v>
      </c>
      <c r="G11" s="39">
        <v>-271</v>
      </c>
      <c r="H11" s="39">
        <v>-211</v>
      </c>
      <c r="I11" s="39">
        <v>-78</v>
      </c>
      <c r="J11" s="39">
        <v>-137</v>
      </c>
    </row>
    <row r="12" spans="1:10" ht="12.75">
      <c r="A12" s="18"/>
      <c r="B12" s="18" t="s">
        <v>0</v>
      </c>
      <c r="C12" s="18"/>
      <c r="D12" s="18"/>
      <c r="E12" s="18"/>
      <c r="F12" s="18"/>
      <c r="G12" s="18"/>
      <c r="H12" s="18"/>
      <c r="I12" s="18"/>
      <c r="J12" s="18"/>
    </row>
    <row r="13" spans="1:10" ht="21.75">
      <c r="A13" s="18"/>
      <c r="B13" s="8" t="s">
        <v>47</v>
      </c>
      <c r="C13" s="14" t="s">
        <v>8</v>
      </c>
      <c r="D13" s="41">
        <v>119</v>
      </c>
      <c r="E13" s="41">
        <v>331</v>
      </c>
      <c r="F13" s="41">
        <f>1243+426</f>
        <v>1669</v>
      </c>
      <c r="G13" s="41">
        <v>123</v>
      </c>
      <c r="H13" s="41">
        <v>167</v>
      </c>
      <c r="I13" s="41">
        <v>178</v>
      </c>
      <c r="J13" s="41">
        <v>91</v>
      </c>
    </row>
    <row r="14" spans="1:10" ht="12.75">
      <c r="A14" s="18"/>
      <c r="B14" s="18"/>
      <c r="C14" s="18"/>
      <c r="D14" s="18"/>
      <c r="E14" s="18"/>
      <c r="F14" s="18"/>
      <c r="G14" s="18"/>
      <c r="H14" s="18"/>
      <c r="I14" s="18"/>
      <c r="J14" s="18"/>
    </row>
    <row r="15" spans="1:10" ht="21.75">
      <c r="A15" s="18"/>
      <c r="B15" s="32" t="s">
        <v>48</v>
      </c>
      <c r="C15" s="14" t="s">
        <v>9</v>
      </c>
      <c r="D15" s="41"/>
      <c r="E15" s="41"/>
      <c r="F15" s="41">
        <v>-1200</v>
      </c>
      <c r="G15" s="41">
        <v>344</v>
      </c>
      <c r="H15" s="41">
        <v>-55</v>
      </c>
      <c r="I15" s="41">
        <v>11</v>
      </c>
      <c r="J15" s="41">
        <v>34</v>
      </c>
    </row>
    <row r="16" spans="1:10" ht="12.75">
      <c r="A16" s="18"/>
      <c r="B16" s="18" t="s">
        <v>0</v>
      </c>
      <c r="C16" s="18"/>
      <c r="D16" s="18"/>
      <c r="E16" s="18"/>
      <c r="F16" s="18"/>
      <c r="G16" s="18"/>
      <c r="H16" s="18"/>
      <c r="I16" s="18"/>
      <c r="J16" s="18"/>
    </row>
    <row r="17" spans="1:10" ht="21.75">
      <c r="A17" s="18"/>
      <c r="B17" s="23" t="s">
        <v>49</v>
      </c>
      <c r="C17" s="20" t="s">
        <v>10</v>
      </c>
      <c r="D17" s="40">
        <f aca="true" t="shared" si="0" ref="D17:J17">D9+D13+D15</f>
        <v>-167</v>
      </c>
      <c r="E17" s="40">
        <f t="shared" si="0"/>
        <v>-551</v>
      </c>
      <c r="F17" s="40">
        <f t="shared" si="0"/>
        <v>192</v>
      </c>
      <c r="G17" s="40">
        <f t="shared" si="0"/>
        <v>-15</v>
      </c>
      <c r="H17" s="40">
        <f t="shared" si="0"/>
        <v>-358</v>
      </c>
      <c r="I17" s="40">
        <f t="shared" si="0"/>
        <v>-158</v>
      </c>
      <c r="J17" s="40">
        <f t="shared" si="0"/>
        <v>-400</v>
      </c>
    </row>
    <row r="18" spans="1:10" ht="12.75">
      <c r="A18" s="18"/>
      <c r="B18" s="18" t="s">
        <v>0</v>
      </c>
      <c r="C18" s="18"/>
      <c r="D18" s="18"/>
      <c r="E18" s="18"/>
      <c r="F18" s="18"/>
      <c r="G18" s="18"/>
      <c r="H18" s="18"/>
      <c r="I18" s="18"/>
      <c r="J18" s="18"/>
    </row>
    <row r="19" spans="1:10" ht="21.75">
      <c r="A19" s="18"/>
      <c r="B19" s="10" t="s">
        <v>50</v>
      </c>
      <c r="C19" s="14" t="s">
        <v>11</v>
      </c>
      <c r="D19" s="42">
        <f aca="true" t="shared" si="1" ref="D19:J19">D7+D17</f>
        <v>-365</v>
      </c>
      <c r="E19" s="42">
        <f t="shared" si="1"/>
        <v>-578</v>
      </c>
      <c r="F19" s="42">
        <f t="shared" si="1"/>
        <v>451</v>
      </c>
      <c r="G19" s="42">
        <f t="shared" si="1"/>
        <v>234</v>
      </c>
      <c r="H19" s="42">
        <f t="shared" si="1"/>
        <v>-170</v>
      </c>
      <c r="I19" s="42">
        <f t="shared" si="1"/>
        <v>80</v>
      </c>
      <c r="J19" s="42">
        <f t="shared" si="1"/>
        <v>-128</v>
      </c>
    </row>
    <row r="20" spans="1:7" ht="12.75">
      <c r="A20" s="18"/>
      <c r="B20" s="17" t="s">
        <v>0</v>
      </c>
      <c r="C20" s="17"/>
      <c r="D20" s="17"/>
      <c r="E20" s="17"/>
      <c r="F20" s="17"/>
      <c r="G20" s="17"/>
    </row>
    <row r="21" spans="1:7" ht="12.75">
      <c r="A21" s="29"/>
      <c r="B21" s="37" t="s">
        <v>51</v>
      </c>
      <c r="F21" s="24"/>
      <c r="G21" s="24"/>
    </row>
    <row r="22" spans="1:7" ht="12.75">
      <c r="A22" s="17"/>
      <c r="B22" s="38"/>
      <c r="F22" s="24"/>
      <c r="G22" s="24"/>
    </row>
  </sheetData>
  <mergeCells count="4">
    <mergeCell ref="B11:C11"/>
    <mergeCell ref="B3:C4"/>
    <mergeCell ref="B1:G1"/>
    <mergeCell ref="B2:G2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tabSelected="1" workbookViewId="0" topLeftCell="A1">
      <selection activeCell="J12" sqref="J12"/>
    </sheetView>
  </sheetViews>
  <sheetFormatPr defaultColWidth="12" defaultRowHeight="12.75"/>
  <cols>
    <col min="2" max="2" width="20.83203125" style="0" customWidth="1"/>
    <col min="3" max="3" width="12.5" style="0" customWidth="1"/>
    <col min="4" max="7" width="11.83203125" style="0" customWidth="1"/>
  </cols>
  <sheetData>
    <row r="1" spans="1:7" ht="12.75">
      <c r="A1" s="18"/>
      <c r="B1" s="58" t="s">
        <v>52</v>
      </c>
      <c r="C1" s="58"/>
      <c r="D1" s="58"/>
      <c r="E1" s="58"/>
      <c r="F1" s="58"/>
      <c r="G1" s="58"/>
    </row>
    <row r="2" spans="1:7" ht="12.75">
      <c r="A2" s="18"/>
      <c r="B2" s="45"/>
      <c r="C2" s="45"/>
      <c r="D2" s="45"/>
      <c r="E2" s="45"/>
      <c r="F2" s="45"/>
      <c r="G2" s="45"/>
    </row>
    <row r="3" spans="1:10" ht="12.75">
      <c r="A3" s="18"/>
      <c r="D3" s="44" t="s">
        <v>53</v>
      </c>
      <c r="E3" s="44" t="s">
        <v>54</v>
      </c>
      <c r="F3" s="44" t="s">
        <v>55</v>
      </c>
      <c r="G3" s="44" t="s">
        <v>56</v>
      </c>
      <c r="H3" s="44" t="s">
        <v>85</v>
      </c>
      <c r="I3" s="44" t="s">
        <v>86</v>
      </c>
      <c r="J3" s="44" t="s">
        <v>87</v>
      </c>
    </row>
    <row r="4" spans="1:10" ht="12.75">
      <c r="A4" s="18"/>
      <c r="D4" s="24" t="s">
        <v>1</v>
      </c>
      <c r="E4" s="24" t="s">
        <v>1</v>
      </c>
      <c r="F4" s="24" t="s">
        <v>1</v>
      </c>
      <c r="G4" s="24" t="s">
        <v>1</v>
      </c>
      <c r="H4" s="24" t="s">
        <v>1</v>
      </c>
      <c r="I4" s="24" t="s">
        <v>1</v>
      </c>
      <c r="J4" s="24" t="s">
        <v>1</v>
      </c>
    </row>
    <row r="5" spans="1:10" ht="12.75">
      <c r="A5" s="18"/>
      <c r="B5" s="68" t="s">
        <v>57</v>
      </c>
      <c r="C5" s="68"/>
      <c r="D5" s="4">
        <v>4114</v>
      </c>
      <c r="E5" s="4">
        <v>4769</v>
      </c>
      <c r="F5" s="4">
        <v>5722</v>
      </c>
      <c r="G5" s="4">
        <v>8817</v>
      </c>
      <c r="H5" s="4">
        <v>8711</v>
      </c>
      <c r="I5" s="4">
        <v>9666</v>
      </c>
      <c r="J5" s="4">
        <v>8965</v>
      </c>
    </row>
    <row r="6" spans="1:10" ht="12.75">
      <c r="A6" s="18"/>
      <c r="B6" s="64" t="s">
        <v>58</v>
      </c>
      <c r="C6" s="64"/>
      <c r="D6" s="6">
        <v>5916</v>
      </c>
      <c r="E6" s="6">
        <v>8223</v>
      </c>
      <c r="F6" s="6">
        <v>9845</v>
      </c>
      <c r="G6" s="6">
        <v>9072</v>
      </c>
      <c r="H6" s="6">
        <v>9108</v>
      </c>
      <c r="I6" s="6">
        <v>8200</v>
      </c>
      <c r="J6" s="6">
        <v>9697</v>
      </c>
    </row>
    <row r="7" spans="1:10" ht="27.75" customHeight="1">
      <c r="A7" s="18"/>
      <c r="B7" s="69" t="s">
        <v>59</v>
      </c>
      <c r="C7" s="69"/>
      <c r="D7" s="15">
        <v>1501</v>
      </c>
      <c r="E7" s="15">
        <v>1762</v>
      </c>
      <c r="F7" s="15">
        <v>3939</v>
      </c>
      <c r="G7" s="15">
        <v>2920</v>
      </c>
      <c r="H7" s="15">
        <v>2602</v>
      </c>
      <c r="I7" s="15">
        <v>2240</v>
      </c>
      <c r="J7" s="15">
        <v>2581</v>
      </c>
    </row>
    <row r="8" spans="1:10" ht="21" customHeight="1">
      <c r="A8" s="18"/>
      <c r="B8" s="64" t="s">
        <v>60</v>
      </c>
      <c r="C8" s="64"/>
      <c r="D8" s="6">
        <v>2777</v>
      </c>
      <c r="E8" s="6">
        <v>2956</v>
      </c>
      <c r="F8" s="6">
        <v>4551</v>
      </c>
      <c r="G8" s="6">
        <v>4786</v>
      </c>
      <c r="H8" s="6">
        <v>4725</v>
      </c>
      <c r="I8" s="6">
        <v>4294</v>
      </c>
      <c r="J8" s="6">
        <v>4610</v>
      </c>
    </row>
    <row r="9" spans="1:10" ht="12.75">
      <c r="A9" s="18"/>
      <c r="B9" s="68" t="s">
        <v>61</v>
      </c>
      <c r="C9" s="68"/>
      <c r="D9" s="4">
        <v>1261</v>
      </c>
      <c r="E9" s="4">
        <v>1710</v>
      </c>
      <c r="F9" s="4">
        <v>2020</v>
      </c>
      <c r="G9" s="4">
        <v>2659</v>
      </c>
      <c r="H9" s="4">
        <v>2277</v>
      </c>
      <c r="I9" s="4">
        <v>2255</v>
      </c>
      <c r="J9" s="4">
        <v>2261</v>
      </c>
    </row>
    <row r="10" spans="1:10" ht="12.75">
      <c r="A10" s="18"/>
      <c r="B10" s="64" t="s">
        <v>63</v>
      </c>
      <c r="C10" s="64"/>
      <c r="D10" s="6">
        <v>5992</v>
      </c>
      <c r="E10" s="6">
        <v>8326</v>
      </c>
      <c r="F10" s="6">
        <v>8996</v>
      </c>
      <c r="G10" s="6">
        <v>10444</v>
      </c>
      <c r="H10" s="6">
        <v>10817</v>
      </c>
      <c r="I10" s="6">
        <v>11317</v>
      </c>
      <c r="J10" s="6">
        <v>11791</v>
      </c>
    </row>
    <row r="11" spans="1:10" ht="12.75">
      <c r="A11" s="18"/>
      <c r="B11" s="66" t="s">
        <v>62</v>
      </c>
      <c r="C11" s="66"/>
      <c r="D11" s="15">
        <v>1513</v>
      </c>
      <c r="E11" s="15">
        <v>2368</v>
      </c>
      <c r="F11" s="15">
        <v>2533</v>
      </c>
      <c r="G11" s="15">
        <v>2791</v>
      </c>
      <c r="H11" s="15">
        <v>2988</v>
      </c>
      <c r="I11" s="15">
        <v>4286</v>
      </c>
      <c r="J11" s="15">
        <v>4133</v>
      </c>
    </row>
    <row r="12" spans="1:10" ht="12.75">
      <c r="A12" s="18"/>
      <c r="B12" s="67" t="s">
        <v>3</v>
      </c>
      <c r="C12" s="67"/>
      <c r="D12" s="46">
        <f>+D5+D6</f>
        <v>10030</v>
      </c>
      <c r="E12" s="46">
        <f>+E5+E6</f>
        <v>12992</v>
      </c>
      <c r="F12" s="46">
        <f>+F5+F6</f>
        <v>15567</v>
      </c>
      <c r="G12" s="46">
        <f>+G5+G6</f>
        <v>17889</v>
      </c>
      <c r="H12" s="46">
        <v>17819</v>
      </c>
      <c r="I12" s="46">
        <v>17866</v>
      </c>
      <c r="J12" s="46">
        <f>+J5+J6</f>
        <v>18662</v>
      </c>
    </row>
    <row r="13" spans="1:2" ht="12.75">
      <c r="A13" s="18"/>
      <c r="B13" t="s">
        <v>0</v>
      </c>
    </row>
    <row r="14" spans="4:7" ht="12.75">
      <c r="D14" s="28"/>
      <c r="E14" s="28"/>
      <c r="F14" s="28"/>
      <c r="G14" s="28"/>
    </row>
  </sheetData>
  <mergeCells count="9">
    <mergeCell ref="B5:C5"/>
    <mergeCell ref="B1:G1"/>
    <mergeCell ref="B6:C6"/>
    <mergeCell ref="B7:C7"/>
    <mergeCell ref="B11:C11"/>
    <mergeCell ref="B12:C12"/>
    <mergeCell ref="B8:C8"/>
    <mergeCell ref="B9:C9"/>
    <mergeCell ref="B10:C10"/>
  </mergeCells>
  <printOptions/>
  <pageMargins left="0.3937007874015748" right="0.1968503937007874" top="0.984251968503937" bottom="0.98425196850393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LAGARDERE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lkentache</dc:creator>
  <cp:keywords/>
  <dc:description/>
  <cp:lastModifiedBy>elherondel</cp:lastModifiedBy>
  <cp:lastPrinted>2005-03-24T17:09:34Z</cp:lastPrinted>
  <dcterms:created xsi:type="dcterms:W3CDTF">2004-12-14T10:35:03Z</dcterms:created>
  <dcterms:modified xsi:type="dcterms:W3CDTF">2006-10-27T12:40:59Z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